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"/>
    </mc:Choice>
  </mc:AlternateContent>
  <xr:revisionPtr revIDLastSave="633" documentId="8_{2EADE9D0-794A-4530-B0ED-F745901B9F27}" xr6:coauthVersionLast="47" xr6:coauthVersionMax="47" xr10:uidLastSave="{860AFF1B-93DF-4C4E-8376-C5C2076D8D7F}"/>
  <bookViews>
    <workbookView xWindow="-108" yWindow="-108" windowWidth="23256" windowHeight="12456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asededatos" sheetId="1" r:id="rId9"/>
  </sheets>
  <externalReferences>
    <externalReference r:id="rId10"/>
  </externalReferences>
  <definedNames>
    <definedName name="_xlnm._FilterDatabase" localSheetId="8" hidden="1">Basededatos!$A$1:$Z$1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4" i="7" l="1"/>
  <c r="T444" i="7"/>
  <c r="S444" i="7"/>
  <c r="R444" i="7"/>
  <c r="Q444" i="7"/>
  <c r="P444" i="7"/>
  <c r="O444" i="7"/>
  <c r="N444" i="7"/>
  <c r="U432" i="7"/>
  <c r="U431" i="7"/>
  <c r="U430" i="7"/>
  <c r="U429" i="7"/>
  <c r="U428" i="7"/>
  <c r="U427" i="7"/>
  <c r="U425" i="7"/>
  <c r="V29" i="7"/>
  <c r="T29" i="7"/>
  <c r="S29" i="7"/>
  <c r="R29" i="7"/>
  <c r="Q29" i="7"/>
  <c r="P29" i="7"/>
  <c r="O29" i="7"/>
  <c r="N29" i="7"/>
  <c r="U29" i="7"/>
  <c r="T205" i="8"/>
  <c r="S205" i="8"/>
  <c r="R205" i="8"/>
  <c r="Q205" i="8"/>
  <c r="P205" i="8"/>
  <c r="O205" i="8"/>
  <c r="N205" i="8"/>
  <c r="U204" i="8"/>
  <c r="U203" i="8"/>
  <c r="U202" i="8"/>
  <c r="U201" i="8"/>
  <c r="U200" i="8"/>
  <c r="U199" i="8"/>
  <c r="U198" i="8"/>
  <c r="U197" i="8"/>
  <c r="U196" i="8"/>
  <c r="U195" i="8"/>
  <c r="U194" i="8"/>
  <c r="U193" i="8"/>
  <c r="U192" i="8"/>
  <c r="U191" i="8"/>
  <c r="U190" i="8"/>
  <c r="U189" i="8"/>
  <c r="U188" i="8"/>
  <c r="U187" i="8"/>
  <c r="U186" i="8"/>
  <c r="U185" i="8"/>
  <c r="U184" i="8"/>
  <c r="U183" i="8"/>
  <c r="U182" i="8"/>
  <c r="U181" i="8"/>
  <c r="U180" i="8"/>
  <c r="U179" i="8"/>
  <c r="U178" i="8"/>
  <c r="U177" i="8"/>
  <c r="U176" i="8"/>
  <c r="U175" i="8"/>
  <c r="U174" i="8"/>
  <c r="U173" i="8"/>
  <c r="U172" i="8"/>
  <c r="U171" i="8"/>
  <c r="U205" i="8" s="1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T166" i="8"/>
  <c r="S166" i="8"/>
  <c r="R166" i="8"/>
  <c r="Q166" i="8"/>
  <c r="P166" i="8"/>
  <c r="O166" i="8"/>
  <c r="N166" i="8"/>
  <c r="T61" i="8"/>
  <c r="S61" i="8"/>
  <c r="R61" i="8"/>
  <c r="Q61" i="8"/>
  <c r="P61" i="8"/>
  <c r="O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T25" i="8"/>
  <c r="S25" i="8"/>
  <c r="R25" i="8"/>
  <c r="Q25" i="8"/>
  <c r="P25" i="8"/>
  <c r="O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T43" i="8"/>
  <c r="S43" i="8"/>
  <c r="R43" i="8"/>
  <c r="Q43" i="8"/>
  <c r="P43" i="8"/>
  <c r="O43" i="8"/>
  <c r="U443" i="7"/>
  <c r="U442" i="7"/>
  <c r="U441" i="7"/>
  <c r="U440" i="7"/>
  <c r="U439" i="7"/>
  <c r="U438" i="7"/>
  <c r="U437" i="7"/>
  <c r="U436" i="7"/>
  <c r="U435" i="7"/>
  <c r="U434" i="7"/>
  <c r="U433" i="7"/>
  <c r="U426" i="7"/>
  <c r="V204" i="7"/>
  <c r="V203" i="7"/>
  <c r="V202" i="7"/>
  <c r="V201" i="7"/>
  <c r="U204" i="7"/>
  <c r="U203" i="7"/>
  <c r="U202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205" i="7" s="1"/>
  <c r="T205" i="7"/>
  <c r="S205" i="7"/>
  <c r="R205" i="7"/>
  <c r="Q205" i="7"/>
  <c r="P205" i="7"/>
  <c r="O205" i="7"/>
  <c r="N205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T105" i="7"/>
  <c r="S105" i="7"/>
  <c r="R105" i="7"/>
  <c r="Q105" i="7"/>
  <c r="P105" i="7"/>
  <c r="O105" i="7"/>
  <c r="N105" i="7"/>
  <c r="U104" i="7"/>
  <c r="V104" i="7" s="1"/>
  <c r="U103" i="7"/>
  <c r="V103" i="7" s="1"/>
  <c r="U102" i="7"/>
  <c r="V102" i="7" s="1"/>
  <c r="U101" i="7"/>
  <c r="V101" i="7" s="1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105" i="7" s="1"/>
  <c r="U36" i="7"/>
  <c r="U35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T30" i="3"/>
  <c r="T55" i="3"/>
  <c r="T75" i="3"/>
  <c r="P18" i="2"/>
  <c r="O18" i="2"/>
  <c r="U14" i="2"/>
  <c r="S14" i="2"/>
  <c r="R14" i="2"/>
  <c r="P14" i="2"/>
  <c r="V14" i="2" s="1"/>
  <c r="O14" i="2"/>
  <c r="N14" i="2"/>
  <c r="P13" i="2"/>
  <c r="O13" i="2"/>
  <c r="N13" i="2"/>
  <c r="P12" i="2"/>
  <c r="O12" i="2"/>
  <c r="N12" i="2"/>
  <c r="P11" i="2"/>
  <c r="O11" i="2"/>
  <c r="N11" i="2"/>
  <c r="P10" i="2"/>
  <c r="P19" i="2" s="1"/>
  <c r="O10" i="2"/>
  <c r="N10" i="2"/>
  <c r="P9" i="2"/>
  <c r="O9" i="2"/>
  <c r="N9" i="2"/>
  <c r="P8" i="2"/>
  <c r="P20" i="2" s="1"/>
  <c r="O8" i="2"/>
  <c r="O20" i="2" s="1"/>
  <c r="N8" i="2"/>
  <c r="N17" i="2" s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N1268" i="1"/>
  <c r="P1268" i="1" s="1"/>
  <c r="N1267" i="1"/>
  <c r="P1267" i="1" s="1"/>
  <c r="N1266" i="1"/>
  <c r="P1266" i="1" s="1"/>
  <c r="N1265" i="1"/>
  <c r="P1265" i="1" s="1"/>
  <c r="N1264" i="1"/>
  <c r="P1264" i="1" s="1"/>
  <c r="N1263" i="1"/>
  <c r="P1263" i="1" s="1"/>
  <c r="N1262" i="1"/>
  <c r="P1262" i="1" s="1"/>
  <c r="N1261" i="1"/>
  <c r="P1261" i="1" s="1"/>
  <c r="N1260" i="1"/>
  <c r="P1260" i="1" s="1"/>
  <c r="N1259" i="1"/>
  <c r="P1259" i="1" s="1"/>
  <c r="N1258" i="1"/>
  <c r="P1258" i="1" s="1"/>
  <c r="N1257" i="1"/>
  <c r="P1257" i="1" s="1"/>
  <c r="N1256" i="1"/>
  <c r="P1256" i="1" s="1"/>
  <c r="N1255" i="1"/>
  <c r="P1255" i="1" s="1"/>
  <c r="N1254" i="1"/>
  <c r="O1254" i="1" s="1"/>
  <c r="N1253" i="1"/>
  <c r="O1253" i="1" s="1"/>
  <c r="N1252" i="1"/>
  <c r="P1252" i="1" s="1"/>
  <c r="N1251" i="1"/>
  <c r="P1251" i="1" s="1"/>
  <c r="N1250" i="1"/>
  <c r="P1250" i="1" s="1"/>
  <c r="N1249" i="1"/>
  <c r="P1249" i="1" s="1"/>
  <c r="N1248" i="1"/>
  <c r="P1248" i="1" s="1"/>
  <c r="N1247" i="1"/>
  <c r="O1247" i="1" s="1"/>
  <c r="N1246" i="1"/>
  <c r="O1246" i="1" s="1"/>
  <c r="N1245" i="1"/>
  <c r="P1245" i="1" s="1"/>
  <c r="N1244" i="1"/>
  <c r="P1244" i="1" s="1"/>
  <c r="N1243" i="1"/>
  <c r="P1243" i="1" s="1"/>
  <c r="N1242" i="1"/>
  <c r="O1242" i="1" s="1"/>
  <c r="N1241" i="1"/>
  <c r="O1241" i="1" s="1"/>
  <c r="N1240" i="1"/>
  <c r="P1240" i="1" s="1"/>
  <c r="N1239" i="1"/>
  <c r="P1239" i="1" s="1"/>
  <c r="N1238" i="1"/>
  <c r="O1238" i="1" s="1"/>
  <c r="N1237" i="1"/>
  <c r="P1237" i="1" s="1"/>
  <c r="N1236" i="1"/>
  <c r="P1236" i="1" s="1"/>
  <c r="N1235" i="1"/>
  <c r="P1235" i="1" s="1"/>
  <c r="N1234" i="1"/>
  <c r="P1234" i="1" s="1"/>
  <c r="N1233" i="1"/>
  <c r="P1233" i="1" s="1"/>
  <c r="N1232" i="1"/>
  <c r="P1232" i="1" s="1"/>
  <c r="N1231" i="1"/>
  <c r="P1231" i="1" s="1"/>
  <c r="N1230" i="1"/>
  <c r="O1230" i="1" s="1"/>
  <c r="N1229" i="1"/>
  <c r="O1229" i="1" s="1"/>
  <c r="N1228" i="1"/>
  <c r="P1228" i="1" s="1"/>
  <c r="N1227" i="1"/>
  <c r="P1227" i="1" s="1"/>
  <c r="N1226" i="1"/>
  <c r="O1226" i="1" s="1"/>
  <c r="N1225" i="1"/>
  <c r="P1225" i="1" s="1"/>
  <c r="N1224" i="1"/>
  <c r="P1224" i="1" s="1"/>
  <c r="N1223" i="1"/>
  <c r="O1223" i="1" s="1"/>
  <c r="N1222" i="1"/>
  <c r="O1222" i="1" s="1"/>
  <c r="N1221" i="1"/>
  <c r="P1221" i="1" s="1"/>
  <c r="N1220" i="1"/>
  <c r="P1220" i="1" s="1"/>
  <c r="N1219" i="1"/>
  <c r="P1219" i="1" s="1"/>
  <c r="N1218" i="1"/>
  <c r="O1218" i="1" s="1"/>
  <c r="N1217" i="1"/>
  <c r="O1217" i="1" s="1"/>
  <c r="N1216" i="1"/>
  <c r="P1216" i="1" s="1"/>
  <c r="N1215" i="1"/>
  <c r="P1215" i="1" s="1"/>
  <c r="N1214" i="1"/>
  <c r="O1214" i="1" s="1"/>
  <c r="N1213" i="1"/>
  <c r="P1213" i="1" s="1"/>
  <c r="N1212" i="1"/>
  <c r="P1212" i="1" s="1"/>
  <c r="N1211" i="1"/>
  <c r="P1211" i="1" s="1"/>
  <c r="N1210" i="1"/>
  <c r="P1210" i="1" s="1"/>
  <c r="N1209" i="1"/>
  <c r="P1209" i="1" s="1"/>
  <c r="N1208" i="1"/>
  <c r="P1208" i="1" s="1"/>
  <c r="N1207" i="1"/>
  <c r="P1207" i="1" s="1"/>
  <c r="N1206" i="1"/>
  <c r="O1206" i="1" s="1"/>
  <c r="N1205" i="1"/>
  <c r="O1205" i="1" s="1"/>
  <c r="N1204" i="1"/>
  <c r="P1204" i="1" s="1"/>
  <c r="N1203" i="1"/>
  <c r="P1203" i="1" s="1"/>
  <c r="N1202" i="1"/>
  <c r="P1202" i="1" s="1"/>
  <c r="N1201" i="1"/>
  <c r="P1201" i="1" s="1"/>
  <c r="N1200" i="1"/>
  <c r="P1200" i="1" s="1"/>
  <c r="N1199" i="1"/>
  <c r="O1199" i="1" s="1"/>
  <c r="N1198" i="1"/>
  <c r="O1198" i="1" s="1"/>
  <c r="N1197" i="1"/>
  <c r="P1197" i="1" s="1"/>
  <c r="N1196" i="1"/>
  <c r="P1196" i="1" s="1"/>
  <c r="N1195" i="1"/>
  <c r="P1195" i="1" s="1"/>
  <c r="N1194" i="1"/>
  <c r="O1194" i="1" s="1"/>
  <c r="N1193" i="1"/>
  <c r="O1193" i="1" s="1"/>
  <c r="N1192" i="1"/>
  <c r="P1192" i="1" s="1"/>
  <c r="N1191" i="1"/>
  <c r="P1191" i="1" s="1"/>
  <c r="N1190" i="1"/>
  <c r="P1190" i="1" s="1"/>
  <c r="N1189" i="1"/>
  <c r="P1189" i="1" s="1"/>
  <c r="N1188" i="1"/>
  <c r="P1188" i="1" s="1"/>
  <c r="N1187" i="1"/>
  <c r="O1187" i="1" s="1"/>
  <c r="N1186" i="1"/>
  <c r="P1186" i="1" s="1"/>
  <c r="N1185" i="1"/>
  <c r="P1185" i="1" s="1"/>
  <c r="N1184" i="1"/>
  <c r="P1184" i="1" s="1"/>
  <c r="N1183" i="1"/>
  <c r="P1183" i="1" s="1"/>
  <c r="N1182" i="1"/>
  <c r="O1182" i="1" s="1"/>
  <c r="N1181" i="1"/>
  <c r="O1181" i="1" s="1"/>
  <c r="N1180" i="1"/>
  <c r="P1180" i="1" s="1"/>
  <c r="N1179" i="1"/>
  <c r="P1179" i="1" s="1"/>
  <c r="N1178" i="1"/>
  <c r="P1178" i="1" s="1"/>
  <c r="N1177" i="1"/>
  <c r="P1177" i="1" s="1"/>
  <c r="N1176" i="1"/>
  <c r="P1176" i="1" s="1"/>
  <c r="N1175" i="1"/>
  <c r="P1175" i="1" s="1"/>
  <c r="N1174" i="1"/>
  <c r="P1174" i="1" s="1"/>
  <c r="N1173" i="1"/>
  <c r="P1173" i="1" s="1"/>
  <c r="N1172" i="1"/>
  <c r="P1172" i="1" s="1"/>
  <c r="N1171" i="1"/>
  <c r="P1171" i="1" s="1"/>
  <c r="N1170" i="1"/>
  <c r="O1170" i="1" s="1"/>
  <c r="N1169" i="1"/>
  <c r="O1169" i="1" s="1"/>
  <c r="N1168" i="1"/>
  <c r="P1168" i="1" s="1"/>
  <c r="N1167" i="1"/>
  <c r="P1167" i="1" s="1"/>
  <c r="N1166" i="1"/>
  <c r="P1166" i="1" s="1"/>
  <c r="N1165" i="1"/>
  <c r="P1165" i="1" s="1"/>
  <c r="N1164" i="1"/>
  <c r="P1164" i="1" s="1"/>
  <c r="N1163" i="1"/>
  <c r="P1163" i="1" s="1"/>
  <c r="N1162" i="1"/>
  <c r="P1162" i="1" s="1"/>
  <c r="N1161" i="1"/>
  <c r="P1161" i="1" s="1"/>
  <c r="N1160" i="1"/>
  <c r="O1160" i="1" s="1"/>
  <c r="N1159" i="1"/>
  <c r="P1159" i="1" s="1"/>
  <c r="N1158" i="1"/>
  <c r="O1158" i="1" s="1"/>
  <c r="N1157" i="1"/>
  <c r="O1157" i="1" s="1"/>
  <c r="N1156" i="1"/>
  <c r="P1156" i="1" s="1"/>
  <c r="N1155" i="1"/>
  <c r="P1155" i="1" s="1"/>
  <c r="N1154" i="1"/>
  <c r="O1154" i="1" s="1"/>
  <c r="N1153" i="1"/>
  <c r="P1153" i="1" s="1"/>
  <c r="N1152" i="1"/>
  <c r="P1152" i="1" s="1"/>
  <c r="N1151" i="1"/>
  <c r="P1151" i="1" s="1"/>
  <c r="N1150" i="1"/>
  <c r="P1150" i="1" s="1"/>
  <c r="N1149" i="1"/>
  <c r="P1149" i="1" s="1"/>
  <c r="N1148" i="1"/>
  <c r="O1148" i="1" s="1"/>
  <c r="N1147" i="1"/>
  <c r="P1147" i="1" s="1"/>
  <c r="N1146" i="1"/>
  <c r="O1146" i="1" s="1"/>
  <c r="N1145" i="1"/>
  <c r="O1145" i="1" s="1"/>
  <c r="N1144" i="1"/>
  <c r="P1144" i="1" s="1"/>
  <c r="N1143" i="1"/>
  <c r="P1143" i="1" s="1"/>
  <c r="N1142" i="1"/>
  <c r="O1142" i="1" s="1"/>
  <c r="N1141" i="1"/>
  <c r="P1141" i="1" s="1"/>
  <c r="N1140" i="1"/>
  <c r="P1140" i="1" s="1"/>
  <c r="N1139" i="1"/>
  <c r="P1139" i="1" s="1"/>
  <c r="N1138" i="1"/>
  <c r="P1138" i="1" s="1"/>
  <c r="N1137" i="1"/>
  <c r="P1137" i="1" s="1"/>
  <c r="N1136" i="1"/>
  <c r="O1136" i="1" s="1"/>
  <c r="N1135" i="1"/>
  <c r="P1135" i="1" s="1"/>
  <c r="N1134" i="1"/>
  <c r="O1134" i="1" s="1"/>
  <c r="N1133" i="1"/>
  <c r="O1133" i="1" s="1"/>
  <c r="N1132" i="1"/>
  <c r="P1132" i="1" s="1"/>
  <c r="N1131" i="1"/>
  <c r="P1131" i="1" s="1"/>
  <c r="N1130" i="1"/>
  <c r="O1130" i="1" s="1"/>
  <c r="N1129" i="1"/>
  <c r="P1129" i="1" s="1"/>
  <c r="N1128" i="1"/>
  <c r="P1128" i="1" s="1"/>
  <c r="N1127" i="1"/>
  <c r="O1127" i="1" s="1"/>
  <c r="N1126" i="1"/>
  <c r="P1126" i="1" s="1"/>
  <c r="N1125" i="1"/>
  <c r="P1125" i="1" s="1"/>
  <c r="N1124" i="1"/>
  <c r="O1124" i="1" s="1"/>
  <c r="N1123" i="1"/>
  <c r="P1123" i="1" s="1"/>
  <c r="N1122" i="1"/>
  <c r="O1122" i="1" s="1"/>
  <c r="N1121" i="1"/>
  <c r="O1121" i="1" s="1"/>
  <c r="N1120" i="1"/>
  <c r="P1120" i="1" s="1"/>
  <c r="N1119" i="1"/>
  <c r="P1119" i="1" s="1"/>
  <c r="N1118" i="1"/>
  <c r="P1118" i="1" s="1"/>
  <c r="N1117" i="1"/>
  <c r="P1117" i="1" s="1"/>
  <c r="N1116" i="1"/>
  <c r="P1116" i="1" s="1"/>
  <c r="N1115" i="1"/>
  <c r="O1115" i="1" s="1"/>
  <c r="N1114" i="1"/>
  <c r="P1114" i="1" s="1"/>
  <c r="N1113" i="1"/>
  <c r="P1113" i="1" s="1"/>
  <c r="N1112" i="1"/>
  <c r="O1112" i="1" s="1"/>
  <c r="N1111" i="1"/>
  <c r="P1111" i="1" s="1"/>
  <c r="N1110" i="1"/>
  <c r="O1110" i="1" s="1"/>
  <c r="N1109" i="1"/>
  <c r="O1109" i="1" s="1"/>
  <c r="N1108" i="1"/>
  <c r="P1108" i="1" s="1"/>
  <c r="N1107" i="1"/>
  <c r="P1107" i="1" s="1"/>
  <c r="N1106" i="1"/>
  <c r="P1106" i="1" s="1"/>
  <c r="N1105" i="1"/>
  <c r="P1105" i="1" s="1"/>
  <c r="N1104" i="1"/>
  <c r="P1104" i="1" s="1"/>
  <c r="N1103" i="1"/>
  <c r="O1103" i="1" s="1"/>
  <c r="N1102" i="1"/>
  <c r="P1102" i="1" s="1"/>
  <c r="N1101" i="1"/>
  <c r="P1101" i="1" s="1"/>
  <c r="N1100" i="1"/>
  <c r="O1100" i="1" s="1"/>
  <c r="N1099" i="1"/>
  <c r="P1099" i="1" s="1"/>
  <c r="N1098" i="1"/>
  <c r="O1098" i="1" s="1"/>
  <c r="N1097" i="1"/>
  <c r="O1097" i="1" s="1"/>
  <c r="N1096" i="1"/>
  <c r="P1096" i="1" s="1"/>
  <c r="N1095" i="1"/>
  <c r="P1095" i="1" s="1"/>
  <c r="N1094" i="1"/>
  <c r="P1094" i="1" s="1"/>
  <c r="N1093" i="1"/>
  <c r="P1093" i="1" s="1"/>
  <c r="N1092" i="1"/>
  <c r="P1092" i="1" s="1"/>
  <c r="N1091" i="1"/>
  <c r="P1091" i="1" s="1"/>
  <c r="N1090" i="1"/>
  <c r="P1090" i="1" s="1"/>
  <c r="N1089" i="1"/>
  <c r="P1089" i="1" s="1"/>
  <c r="N1088" i="1"/>
  <c r="O1088" i="1" s="1"/>
  <c r="N1087" i="1"/>
  <c r="P1087" i="1" s="1"/>
  <c r="N1086" i="1"/>
  <c r="O1086" i="1" s="1"/>
  <c r="N1085" i="1"/>
  <c r="O1085" i="1" s="1"/>
  <c r="N1084" i="1"/>
  <c r="P1084" i="1" s="1"/>
  <c r="N1083" i="1"/>
  <c r="P1083" i="1" s="1"/>
  <c r="N1082" i="1"/>
  <c r="O1082" i="1" s="1"/>
  <c r="N1081" i="1"/>
  <c r="P1081" i="1" s="1"/>
  <c r="N1080" i="1"/>
  <c r="P1080" i="1" s="1"/>
  <c r="N1079" i="1"/>
  <c r="P1079" i="1" s="1"/>
  <c r="N1078" i="1"/>
  <c r="P1078" i="1" s="1"/>
  <c r="N1077" i="1"/>
  <c r="P1077" i="1" s="1"/>
  <c r="N1076" i="1"/>
  <c r="O1076" i="1" s="1"/>
  <c r="N1075" i="1"/>
  <c r="P1075" i="1" s="1"/>
  <c r="N1074" i="1"/>
  <c r="O1074" i="1" s="1"/>
  <c r="N1073" i="1"/>
  <c r="O1073" i="1" s="1"/>
  <c r="N1072" i="1"/>
  <c r="P1072" i="1" s="1"/>
  <c r="N1071" i="1"/>
  <c r="P1071" i="1" s="1"/>
  <c r="N1070" i="1"/>
  <c r="O1070" i="1" s="1"/>
  <c r="N1069" i="1"/>
  <c r="P1069" i="1" s="1"/>
  <c r="N1068" i="1"/>
  <c r="P1068" i="1" s="1"/>
  <c r="N1067" i="1"/>
  <c r="P1067" i="1" s="1"/>
  <c r="N1066" i="1"/>
  <c r="P1066" i="1" s="1"/>
  <c r="N1065" i="1"/>
  <c r="P1065" i="1" s="1"/>
  <c r="N1064" i="1"/>
  <c r="O1064" i="1" s="1"/>
  <c r="N1063" i="1"/>
  <c r="P1063" i="1" s="1"/>
  <c r="N1062" i="1"/>
  <c r="O1062" i="1" s="1"/>
  <c r="N1061" i="1"/>
  <c r="P1061" i="1" s="1"/>
  <c r="N1060" i="1"/>
  <c r="P1060" i="1" s="1"/>
  <c r="N1059" i="1"/>
  <c r="P1059" i="1" s="1"/>
  <c r="N1058" i="1"/>
  <c r="P1058" i="1" s="1"/>
  <c r="N1057" i="1"/>
  <c r="P1057" i="1" s="1"/>
  <c r="N1056" i="1"/>
  <c r="P1056" i="1" s="1"/>
  <c r="N1055" i="1"/>
  <c r="P1055" i="1" s="1"/>
  <c r="N1054" i="1"/>
  <c r="P1054" i="1" s="1"/>
  <c r="N1053" i="1"/>
  <c r="P1053" i="1" s="1"/>
  <c r="N1052" i="1"/>
  <c r="O1052" i="1" s="1"/>
  <c r="N1051" i="1"/>
  <c r="P1051" i="1" s="1"/>
  <c r="N1050" i="1"/>
  <c r="O1050" i="1" s="1"/>
  <c r="N1049" i="1"/>
  <c r="P1049" i="1" s="1"/>
  <c r="N1048" i="1"/>
  <c r="P1048" i="1" s="1"/>
  <c r="N1047" i="1"/>
  <c r="P1047" i="1" s="1"/>
  <c r="N1046" i="1"/>
  <c r="P1046" i="1" s="1"/>
  <c r="N1045" i="1"/>
  <c r="P1045" i="1" s="1"/>
  <c r="N1044" i="1"/>
  <c r="P1044" i="1" s="1"/>
  <c r="N1043" i="1"/>
  <c r="P1043" i="1" s="1"/>
  <c r="N1042" i="1"/>
  <c r="P1042" i="1" s="1"/>
  <c r="N1041" i="1"/>
  <c r="P1041" i="1" s="1"/>
  <c r="N1040" i="1"/>
  <c r="O1040" i="1" s="1"/>
  <c r="N1039" i="1"/>
  <c r="P1039" i="1" s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S75" i="3"/>
  <c r="R75" i="3"/>
  <c r="Q75" i="3"/>
  <c r="P75" i="3"/>
  <c r="O75" i="3"/>
  <c r="N75" i="3"/>
  <c r="S30" i="3"/>
  <c r="R30" i="3"/>
  <c r="Q30" i="3"/>
  <c r="P30" i="3"/>
  <c r="O30" i="3"/>
  <c r="N30" i="3"/>
  <c r="N25" i="8"/>
  <c r="N43" i="8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N1038" i="1"/>
  <c r="N1037" i="1"/>
  <c r="N1036" i="1"/>
  <c r="N1035" i="1"/>
  <c r="N1034" i="1"/>
  <c r="N1033" i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N18" i="2" l="1"/>
  <c r="O21" i="2"/>
  <c r="N19" i="2"/>
  <c r="P21" i="2"/>
  <c r="N20" i="2"/>
  <c r="N15" i="2"/>
  <c r="N21" i="2"/>
  <c r="O15" i="2"/>
  <c r="O17" i="2"/>
  <c r="P15" i="2"/>
  <c r="P17" i="2"/>
  <c r="T14" i="2"/>
  <c r="O19" i="2"/>
  <c r="V179" i="8"/>
  <c r="V191" i="8"/>
  <c r="V203" i="8"/>
  <c r="V192" i="8"/>
  <c r="V204" i="8"/>
  <c r="V181" i="8"/>
  <c r="V182" i="8"/>
  <c r="V194" i="8"/>
  <c r="V196" i="8"/>
  <c r="V180" i="8"/>
  <c r="V193" i="8"/>
  <c r="V177" i="8"/>
  <c r="V176" i="8"/>
  <c r="V185" i="8"/>
  <c r="V189" i="8"/>
  <c r="V174" i="8"/>
  <c r="V186" i="8"/>
  <c r="V188" i="8"/>
  <c r="V201" i="8"/>
  <c r="V200" i="8"/>
  <c r="V173" i="8"/>
  <c r="V197" i="8"/>
  <c r="V198" i="8"/>
  <c r="V175" i="8"/>
  <c r="V187" i="8"/>
  <c r="V199" i="8"/>
  <c r="V178" i="8"/>
  <c r="V190" i="8"/>
  <c r="V202" i="8"/>
  <c r="V183" i="8"/>
  <c r="V195" i="8"/>
  <c r="V172" i="8"/>
  <c r="V184" i="8"/>
  <c r="U61" i="8"/>
  <c r="U25" i="8"/>
  <c r="V19" i="8" s="1"/>
  <c r="U43" i="8"/>
  <c r="V39" i="8" s="1"/>
  <c r="V181" i="7"/>
  <c r="V85" i="7"/>
  <c r="U75" i="3"/>
  <c r="V61" i="3" s="1"/>
  <c r="U30" i="3"/>
  <c r="V16" i="3" s="1"/>
  <c r="O1174" i="1"/>
  <c r="Q1174" i="1" s="1"/>
  <c r="R1174" i="1" s="1"/>
  <c r="P1246" i="1"/>
  <c r="Q1246" i="1" s="1"/>
  <c r="R1246" i="1" s="1"/>
  <c r="P1142" i="1"/>
  <c r="Q1142" i="1" s="1"/>
  <c r="R1142" i="1" s="1"/>
  <c r="P1097" i="1"/>
  <c r="Q1097" i="1" s="1"/>
  <c r="R1097" i="1" s="1"/>
  <c r="P1088" i="1"/>
  <c r="Q1088" i="1" s="1"/>
  <c r="R1088" i="1" s="1"/>
  <c r="P1127" i="1"/>
  <c r="Q1127" i="1" s="1"/>
  <c r="R1127" i="1" s="1"/>
  <c r="O1202" i="1"/>
  <c r="Q1202" i="1" s="1"/>
  <c r="R1202" i="1" s="1"/>
  <c r="O1162" i="1"/>
  <c r="Q1162" i="1" s="1"/>
  <c r="R1162" i="1" s="1"/>
  <c r="O1250" i="1"/>
  <c r="Q1250" i="1" s="1"/>
  <c r="R1250" i="1" s="1"/>
  <c r="O1042" i="1"/>
  <c r="Q1042" i="1" s="1"/>
  <c r="R1042" i="1" s="1"/>
  <c r="P1052" i="1"/>
  <c r="Q1052" i="1" s="1"/>
  <c r="R1052" i="1" s="1"/>
  <c r="O1043" i="1"/>
  <c r="Q1043" i="1" s="1"/>
  <c r="R1043" i="1" s="1"/>
  <c r="O1175" i="1"/>
  <c r="Q1175" i="1" s="1"/>
  <c r="R1175" i="1" s="1"/>
  <c r="P1198" i="1"/>
  <c r="Q1198" i="1" s="1"/>
  <c r="R1198" i="1" s="1"/>
  <c r="P1124" i="1"/>
  <c r="Q1124" i="1" s="1"/>
  <c r="R1124" i="1" s="1"/>
  <c r="P1145" i="1"/>
  <c r="Q1145" i="1" s="1"/>
  <c r="R1145" i="1" s="1"/>
  <c r="O1166" i="1"/>
  <c r="Q1166" i="1" s="1"/>
  <c r="R1166" i="1" s="1"/>
  <c r="P1199" i="1"/>
  <c r="Q1199" i="1" s="1"/>
  <c r="R1199" i="1" s="1"/>
  <c r="O1190" i="1"/>
  <c r="Q1190" i="1" s="1"/>
  <c r="R1190" i="1" s="1"/>
  <c r="O1259" i="1"/>
  <c r="Q1259" i="1" s="1"/>
  <c r="R1259" i="1" s="1"/>
  <c r="O1094" i="1"/>
  <c r="Q1094" i="1" s="1"/>
  <c r="R1094" i="1" s="1"/>
  <c r="O1163" i="1"/>
  <c r="Q1163" i="1" s="1"/>
  <c r="R1163" i="1" s="1"/>
  <c r="P1222" i="1"/>
  <c r="Q1222" i="1" s="1"/>
  <c r="R1222" i="1" s="1"/>
  <c r="P1242" i="1"/>
  <c r="Q1242" i="1" s="1"/>
  <c r="R1242" i="1" s="1"/>
  <c r="O1117" i="1"/>
  <c r="Q1117" i="1" s="1"/>
  <c r="R1117" i="1" s="1"/>
  <c r="O1126" i="1"/>
  <c r="Q1126" i="1" s="1"/>
  <c r="R1126" i="1" s="1"/>
  <c r="P1223" i="1"/>
  <c r="Q1223" i="1" s="1"/>
  <c r="R1223" i="1" s="1"/>
  <c r="P1254" i="1"/>
  <c r="Q1254" i="1" s="1"/>
  <c r="R1254" i="1" s="1"/>
  <c r="O1264" i="1"/>
  <c r="Q1264" i="1" s="1"/>
  <c r="R1264" i="1" s="1"/>
  <c r="O1058" i="1"/>
  <c r="Q1058" i="1" s="1"/>
  <c r="R1058" i="1" s="1"/>
  <c r="O1090" i="1"/>
  <c r="Q1090" i="1" s="1"/>
  <c r="R1090" i="1" s="1"/>
  <c r="P1110" i="1"/>
  <c r="Q1110" i="1" s="1"/>
  <c r="R1110" i="1" s="1"/>
  <c r="P1187" i="1"/>
  <c r="Q1187" i="1" s="1"/>
  <c r="R1187" i="1" s="1"/>
  <c r="P1226" i="1"/>
  <c r="Q1226" i="1" s="1"/>
  <c r="R1226" i="1" s="1"/>
  <c r="O1049" i="1"/>
  <c r="Q1049" i="1" s="1"/>
  <c r="R1049" i="1" s="1"/>
  <c r="P1121" i="1"/>
  <c r="Q1121" i="1" s="1"/>
  <c r="R1121" i="1" s="1"/>
  <c r="O1150" i="1"/>
  <c r="Q1150" i="1" s="1"/>
  <c r="R1150" i="1" s="1"/>
  <c r="P1238" i="1"/>
  <c r="Q1238" i="1" s="1"/>
  <c r="R1238" i="1" s="1"/>
  <c r="P1247" i="1"/>
  <c r="Q1247" i="1" s="1"/>
  <c r="R1247" i="1" s="1"/>
  <c r="P1070" i="1"/>
  <c r="Q1070" i="1" s="1"/>
  <c r="R1070" i="1" s="1"/>
  <c r="P1130" i="1"/>
  <c r="Q1130" i="1" s="1"/>
  <c r="R1130" i="1" s="1"/>
  <c r="O1178" i="1"/>
  <c r="Q1178" i="1" s="1"/>
  <c r="R1178" i="1" s="1"/>
  <c r="O1057" i="1"/>
  <c r="Q1057" i="1" s="1"/>
  <c r="R1057" i="1" s="1"/>
  <c r="O1091" i="1"/>
  <c r="Q1091" i="1" s="1"/>
  <c r="R1091" i="1" s="1"/>
  <c r="P1109" i="1"/>
  <c r="Q1109" i="1" s="1"/>
  <c r="R1109" i="1" s="1"/>
  <c r="P1158" i="1"/>
  <c r="Q1158" i="1" s="1"/>
  <c r="R1158" i="1" s="1"/>
  <c r="O1211" i="1"/>
  <c r="Q1211" i="1" s="1"/>
  <c r="R1211" i="1" s="1"/>
  <c r="O1078" i="1"/>
  <c r="Q1078" i="1" s="1"/>
  <c r="R1078" i="1" s="1"/>
  <c r="P1086" i="1"/>
  <c r="Q1086" i="1" s="1"/>
  <c r="R1086" i="1" s="1"/>
  <c r="O1102" i="1"/>
  <c r="Q1102" i="1" s="1"/>
  <c r="R1102" i="1" s="1"/>
  <c r="P1133" i="1"/>
  <c r="Q1133" i="1" s="1"/>
  <c r="R1133" i="1" s="1"/>
  <c r="P1160" i="1"/>
  <c r="Q1160" i="1" s="1"/>
  <c r="R1160" i="1" s="1"/>
  <c r="P1103" i="1"/>
  <c r="Q1103" i="1" s="1"/>
  <c r="R1103" i="1" s="1"/>
  <c r="P1134" i="1"/>
  <c r="Q1134" i="1" s="1"/>
  <c r="R1134" i="1" s="1"/>
  <c r="P1214" i="1"/>
  <c r="Q1214" i="1" s="1"/>
  <c r="R1214" i="1" s="1"/>
  <c r="O1046" i="1"/>
  <c r="Q1046" i="1" s="1"/>
  <c r="R1046" i="1" s="1"/>
  <c r="O1114" i="1"/>
  <c r="Q1114" i="1" s="1"/>
  <c r="R1114" i="1" s="1"/>
  <c r="P1154" i="1"/>
  <c r="Q1154" i="1" s="1"/>
  <c r="R1154" i="1" s="1"/>
  <c r="P1169" i="1"/>
  <c r="Q1169" i="1" s="1"/>
  <c r="R1169" i="1" s="1"/>
  <c r="O1186" i="1"/>
  <c r="Q1186" i="1" s="1"/>
  <c r="R1186" i="1" s="1"/>
  <c r="P1193" i="1"/>
  <c r="Q1193" i="1" s="1"/>
  <c r="R1193" i="1" s="1"/>
  <c r="P1241" i="1"/>
  <c r="Q1241" i="1" s="1"/>
  <c r="R1241" i="1" s="1"/>
  <c r="P1040" i="1"/>
  <c r="Q1040" i="1" s="1"/>
  <c r="R1040" i="1" s="1"/>
  <c r="O1055" i="1"/>
  <c r="Q1055" i="1" s="1"/>
  <c r="R1055" i="1" s="1"/>
  <c r="P1073" i="1"/>
  <c r="Q1073" i="1" s="1"/>
  <c r="R1073" i="1" s="1"/>
  <c r="O1081" i="1"/>
  <c r="Q1081" i="1" s="1"/>
  <c r="R1081" i="1" s="1"/>
  <c r="P1122" i="1"/>
  <c r="Q1122" i="1" s="1"/>
  <c r="R1122" i="1" s="1"/>
  <c r="P1146" i="1"/>
  <c r="Q1146" i="1" s="1"/>
  <c r="R1146" i="1" s="1"/>
  <c r="O1234" i="1"/>
  <c r="Q1234" i="1" s="1"/>
  <c r="R1234" i="1" s="1"/>
  <c r="P1194" i="1"/>
  <c r="Q1194" i="1" s="1"/>
  <c r="R1194" i="1" s="1"/>
  <c r="O1201" i="1"/>
  <c r="Q1201" i="1" s="1"/>
  <c r="R1201" i="1" s="1"/>
  <c r="O1210" i="1"/>
  <c r="Q1210" i="1" s="1"/>
  <c r="R1210" i="1" s="1"/>
  <c r="P1217" i="1"/>
  <c r="Q1217" i="1" s="1"/>
  <c r="R1217" i="1" s="1"/>
  <c r="O1249" i="1"/>
  <c r="Q1249" i="1" s="1"/>
  <c r="R1249" i="1" s="1"/>
  <c r="P1074" i="1"/>
  <c r="Q1074" i="1" s="1"/>
  <c r="R1074" i="1" s="1"/>
  <c r="P1082" i="1"/>
  <c r="Q1082" i="1" s="1"/>
  <c r="R1082" i="1" s="1"/>
  <c r="P1115" i="1"/>
  <c r="Q1115" i="1" s="1"/>
  <c r="R1115" i="1" s="1"/>
  <c r="O1061" i="1"/>
  <c r="Q1061" i="1" s="1"/>
  <c r="R1061" i="1" s="1"/>
  <c r="O1067" i="1"/>
  <c r="Q1067" i="1" s="1"/>
  <c r="R1067" i="1" s="1"/>
  <c r="O1093" i="1"/>
  <c r="Q1093" i="1" s="1"/>
  <c r="R1093" i="1" s="1"/>
  <c r="P1100" i="1"/>
  <c r="Q1100" i="1" s="1"/>
  <c r="R1100" i="1" s="1"/>
  <c r="O1106" i="1"/>
  <c r="Q1106" i="1" s="1"/>
  <c r="R1106" i="1" s="1"/>
  <c r="O1139" i="1"/>
  <c r="Q1139" i="1" s="1"/>
  <c r="R1139" i="1" s="1"/>
  <c r="O1165" i="1"/>
  <c r="Q1165" i="1" s="1"/>
  <c r="R1165" i="1" s="1"/>
  <c r="P1206" i="1"/>
  <c r="Q1206" i="1" s="1"/>
  <c r="R1206" i="1" s="1"/>
  <c r="O1213" i="1"/>
  <c r="Q1213" i="1" s="1"/>
  <c r="R1213" i="1" s="1"/>
  <c r="O1261" i="1"/>
  <c r="Q1261" i="1" s="1"/>
  <c r="R1261" i="1" s="1"/>
  <c r="O1153" i="1"/>
  <c r="Q1153" i="1" s="1"/>
  <c r="R1153" i="1" s="1"/>
  <c r="O1235" i="1"/>
  <c r="Q1235" i="1" s="1"/>
  <c r="R1235" i="1" s="1"/>
  <c r="P1062" i="1"/>
  <c r="Q1062" i="1" s="1"/>
  <c r="R1062" i="1" s="1"/>
  <c r="O1262" i="1"/>
  <c r="Q1262" i="1" s="1"/>
  <c r="R1262" i="1" s="1"/>
  <c r="P1050" i="1"/>
  <c r="Q1050" i="1" s="1"/>
  <c r="R1050" i="1" s="1"/>
  <c r="O1069" i="1"/>
  <c r="Q1069" i="1" s="1"/>
  <c r="R1069" i="1" s="1"/>
  <c r="P1076" i="1"/>
  <c r="Q1076" i="1" s="1"/>
  <c r="R1076" i="1" s="1"/>
  <c r="O1141" i="1"/>
  <c r="Q1141" i="1" s="1"/>
  <c r="R1141" i="1" s="1"/>
  <c r="P1148" i="1"/>
  <c r="Q1148" i="1" s="1"/>
  <c r="R1148" i="1" s="1"/>
  <c r="P1181" i="1"/>
  <c r="Q1181" i="1" s="1"/>
  <c r="R1181" i="1" s="1"/>
  <c r="P1229" i="1"/>
  <c r="Q1229" i="1" s="1"/>
  <c r="R1229" i="1" s="1"/>
  <c r="O1263" i="1"/>
  <c r="Q1263" i="1" s="1"/>
  <c r="R1263" i="1" s="1"/>
  <c r="O1045" i="1"/>
  <c r="Q1045" i="1" s="1"/>
  <c r="R1045" i="1" s="1"/>
  <c r="P1064" i="1"/>
  <c r="Q1064" i="1" s="1"/>
  <c r="R1064" i="1" s="1"/>
  <c r="O1129" i="1"/>
  <c r="Q1129" i="1" s="1"/>
  <c r="R1129" i="1" s="1"/>
  <c r="P1136" i="1"/>
  <c r="Q1136" i="1" s="1"/>
  <c r="R1136" i="1" s="1"/>
  <c r="P1182" i="1"/>
  <c r="Q1182" i="1" s="1"/>
  <c r="R1182" i="1" s="1"/>
  <c r="O1189" i="1"/>
  <c r="Q1189" i="1" s="1"/>
  <c r="R1189" i="1" s="1"/>
  <c r="P1230" i="1"/>
  <c r="Q1230" i="1" s="1"/>
  <c r="R1230" i="1" s="1"/>
  <c r="O1237" i="1"/>
  <c r="Q1237" i="1" s="1"/>
  <c r="R1237" i="1" s="1"/>
  <c r="O1258" i="1"/>
  <c r="Q1258" i="1" s="1"/>
  <c r="R1258" i="1" s="1"/>
  <c r="O1251" i="1"/>
  <c r="Q1251" i="1" s="1"/>
  <c r="R1251" i="1" s="1"/>
  <c r="O1066" i="1"/>
  <c r="Q1066" i="1" s="1"/>
  <c r="R1066" i="1" s="1"/>
  <c r="P1085" i="1"/>
  <c r="Q1085" i="1" s="1"/>
  <c r="R1085" i="1" s="1"/>
  <c r="P1098" i="1"/>
  <c r="Q1098" i="1" s="1"/>
  <c r="R1098" i="1" s="1"/>
  <c r="O1138" i="1"/>
  <c r="Q1138" i="1" s="1"/>
  <c r="R1138" i="1" s="1"/>
  <c r="P1157" i="1"/>
  <c r="Q1157" i="1" s="1"/>
  <c r="R1157" i="1" s="1"/>
  <c r="P1170" i="1"/>
  <c r="Q1170" i="1" s="1"/>
  <c r="R1170" i="1" s="1"/>
  <c r="O1177" i="1"/>
  <c r="Q1177" i="1" s="1"/>
  <c r="R1177" i="1" s="1"/>
  <c r="P1218" i="1"/>
  <c r="Q1218" i="1" s="1"/>
  <c r="R1218" i="1" s="1"/>
  <c r="O1225" i="1"/>
  <c r="Q1225" i="1" s="1"/>
  <c r="R1225" i="1" s="1"/>
  <c r="O1054" i="1"/>
  <c r="Q1054" i="1" s="1"/>
  <c r="R1054" i="1" s="1"/>
  <c r="O1079" i="1"/>
  <c r="Q1079" i="1" s="1"/>
  <c r="R1079" i="1" s="1"/>
  <c r="O1105" i="1"/>
  <c r="Q1105" i="1" s="1"/>
  <c r="R1105" i="1" s="1"/>
  <c r="P1112" i="1"/>
  <c r="Q1112" i="1" s="1"/>
  <c r="R1112" i="1" s="1"/>
  <c r="O1118" i="1"/>
  <c r="Q1118" i="1" s="1"/>
  <c r="R1118" i="1" s="1"/>
  <c r="O1151" i="1"/>
  <c r="Q1151" i="1" s="1"/>
  <c r="R1151" i="1" s="1"/>
  <c r="P1205" i="1"/>
  <c r="Q1205" i="1" s="1"/>
  <c r="R1205" i="1" s="1"/>
  <c r="P1253" i="1"/>
  <c r="Q1253" i="1" s="1"/>
  <c r="R1253" i="1" s="1"/>
  <c r="O1048" i="1"/>
  <c r="Q1048" i="1" s="1"/>
  <c r="R1048" i="1" s="1"/>
  <c r="O1060" i="1"/>
  <c r="Q1060" i="1" s="1"/>
  <c r="R1060" i="1" s="1"/>
  <c r="O1072" i="1"/>
  <c r="Q1072" i="1" s="1"/>
  <c r="R1072" i="1" s="1"/>
  <c r="O1084" i="1"/>
  <c r="Q1084" i="1" s="1"/>
  <c r="R1084" i="1" s="1"/>
  <c r="O1096" i="1"/>
  <c r="Q1096" i="1" s="1"/>
  <c r="R1096" i="1" s="1"/>
  <c r="O1108" i="1"/>
  <c r="Q1108" i="1" s="1"/>
  <c r="R1108" i="1" s="1"/>
  <c r="O1120" i="1"/>
  <c r="Q1120" i="1" s="1"/>
  <c r="R1120" i="1" s="1"/>
  <c r="O1132" i="1"/>
  <c r="Q1132" i="1" s="1"/>
  <c r="R1132" i="1" s="1"/>
  <c r="O1144" i="1"/>
  <c r="Q1144" i="1" s="1"/>
  <c r="R1144" i="1" s="1"/>
  <c r="O1156" i="1"/>
  <c r="Q1156" i="1" s="1"/>
  <c r="R1156" i="1" s="1"/>
  <c r="O1168" i="1"/>
  <c r="Q1168" i="1" s="1"/>
  <c r="R1168" i="1" s="1"/>
  <c r="O1180" i="1"/>
  <c r="Q1180" i="1" s="1"/>
  <c r="R1180" i="1" s="1"/>
  <c r="O1192" i="1"/>
  <c r="Q1192" i="1" s="1"/>
  <c r="R1192" i="1" s="1"/>
  <c r="O1204" i="1"/>
  <c r="Q1204" i="1" s="1"/>
  <c r="R1204" i="1" s="1"/>
  <c r="O1216" i="1"/>
  <c r="Q1216" i="1" s="1"/>
  <c r="R1216" i="1" s="1"/>
  <c r="O1228" i="1"/>
  <c r="Q1228" i="1" s="1"/>
  <c r="R1228" i="1" s="1"/>
  <c r="O1240" i="1"/>
  <c r="Q1240" i="1" s="1"/>
  <c r="R1240" i="1" s="1"/>
  <c r="O1252" i="1"/>
  <c r="Q1252" i="1" s="1"/>
  <c r="R1252" i="1" s="1"/>
  <c r="O1041" i="1"/>
  <c r="Q1041" i="1" s="1"/>
  <c r="R1041" i="1" s="1"/>
  <c r="O1053" i="1"/>
  <c r="Q1053" i="1" s="1"/>
  <c r="R1053" i="1" s="1"/>
  <c r="O1065" i="1"/>
  <c r="Q1065" i="1" s="1"/>
  <c r="R1065" i="1" s="1"/>
  <c r="O1077" i="1"/>
  <c r="Q1077" i="1" s="1"/>
  <c r="R1077" i="1" s="1"/>
  <c r="O1089" i="1"/>
  <c r="Q1089" i="1" s="1"/>
  <c r="R1089" i="1" s="1"/>
  <c r="O1101" i="1"/>
  <c r="Q1101" i="1" s="1"/>
  <c r="R1101" i="1" s="1"/>
  <c r="O1113" i="1"/>
  <c r="Q1113" i="1" s="1"/>
  <c r="R1113" i="1" s="1"/>
  <c r="O1125" i="1"/>
  <c r="Q1125" i="1" s="1"/>
  <c r="R1125" i="1" s="1"/>
  <c r="O1137" i="1"/>
  <c r="Q1137" i="1" s="1"/>
  <c r="R1137" i="1" s="1"/>
  <c r="O1149" i="1"/>
  <c r="Q1149" i="1" s="1"/>
  <c r="R1149" i="1" s="1"/>
  <c r="O1161" i="1"/>
  <c r="Q1161" i="1" s="1"/>
  <c r="R1161" i="1" s="1"/>
  <c r="O1173" i="1"/>
  <c r="Q1173" i="1" s="1"/>
  <c r="R1173" i="1" s="1"/>
  <c r="O1185" i="1"/>
  <c r="Q1185" i="1" s="1"/>
  <c r="R1185" i="1" s="1"/>
  <c r="O1197" i="1"/>
  <c r="Q1197" i="1" s="1"/>
  <c r="R1197" i="1" s="1"/>
  <c r="O1209" i="1"/>
  <c r="Q1209" i="1" s="1"/>
  <c r="R1209" i="1" s="1"/>
  <c r="O1221" i="1"/>
  <c r="Q1221" i="1" s="1"/>
  <c r="R1221" i="1" s="1"/>
  <c r="O1233" i="1"/>
  <c r="Q1233" i="1" s="1"/>
  <c r="R1233" i="1" s="1"/>
  <c r="O1245" i="1"/>
  <c r="Q1245" i="1" s="1"/>
  <c r="R1245" i="1" s="1"/>
  <c r="O1257" i="1"/>
  <c r="Q1257" i="1" s="1"/>
  <c r="R1257" i="1" s="1"/>
  <c r="O1039" i="1"/>
  <c r="Q1039" i="1" s="1"/>
  <c r="R1039" i="1" s="1"/>
  <c r="O1051" i="1"/>
  <c r="Q1051" i="1" s="1"/>
  <c r="R1051" i="1" s="1"/>
  <c r="O1063" i="1"/>
  <c r="Q1063" i="1" s="1"/>
  <c r="R1063" i="1" s="1"/>
  <c r="O1075" i="1"/>
  <c r="Q1075" i="1" s="1"/>
  <c r="R1075" i="1" s="1"/>
  <c r="O1087" i="1"/>
  <c r="Q1087" i="1" s="1"/>
  <c r="R1087" i="1" s="1"/>
  <c r="O1099" i="1"/>
  <c r="Q1099" i="1" s="1"/>
  <c r="R1099" i="1" s="1"/>
  <c r="O1111" i="1"/>
  <c r="Q1111" i="1" s="1"/>
  <c r="R1111" i="1" s="1"/>
  <c r="O1123" i="1"/>
  <c r="Q1123" i="1" s="1"/>
  <c r="R1123" i="1" s="1"/>
  <c r="O1135" i="1"/>
  <c r="Q1135" i="1" s="1"/>
  <c r="R1135" i="1" s="1"/>
  <c r="O1147" i="1"/>
  <c r="Q1147" i="1" s="1"/>
  <c r="R1147" i="1" s="1"/>
  <c r="O1159" i="1"/>
  <c r="Q1159" i="1" s="1"/>
  <c r="R1159" i="1" s="1"/>
  <c r="O1171" i="1"/>
  <c r="Q1171" i="1" s="1"/>
  <c r="R1171" i="1" s="1"/>
  <c r="O1183" i="1"/>
  <c r="Q1183" i="1" s="1"/>
  <c r="R1183" i="1" s="1"/>
  <c r="O1195" i="1"/>
  <c r="Q1195" i="1" s="1"/>
  <c r="R1195" i="1" s="1"/>
  <c r="O1207" i="1"/>
  <c r="Q1207" i="1" s="1"/>
  <c r="R1207" i="1" s="1"/>
  <c r="O1219" i="1"/>
  <c r="Q1219" i="1" s="1"/>
  <c r="R1219" i="1" s="1"/>
  <c r="O1231" i="1"/>
  <c r="Q1231" i="1" s="1"/>
  <c r="R1231" i="1" s="1"/>
  <c r="O1243" i="1"/>
  <c r="Q1243" i="1" s="1"/>
  <c r="R1243" i="1" s="1"/>
  <c r="O1255" i="1"/>
  <c r="Q1255" i="1" s="1"/>
  <c r="R1255" i="1" s="1"/>
  <c r="O1267" i="1"/>
  <c r="Q1267" i="1" s="1"/>
  <c r="R1267" i="1" s="1"/>
  <c r="O1044" i="1"/>
  <c r="Q1044" i="1" s="1"/>
  <c r="R1044" i="1" s="1"/>
  <c r="O1056" i="1"/>
  <c r="Q1056" i="1" s="1"/>
  <c r="R1056" i="1" s="1"/>
  <c r="O1068" i="1"/>
  <c r="Q1068" i="1" s="1"/>
  <c r="R1068" i="1" s="1"/>
  <c r="O1080" i="1"/>
  <c r="Q1080" i="1" s="1"/>
  <c r="R1080" i="1" s="1"/>
  <c r="O1092" i="1"/>
  <c r="Q1092" i="1" s="1"/>
  <c r="R1092" i="1" s="1"/>
  <c r="O1104" i="1"/>
  <c r="Q1104" i="1" s="1"/>
  <c r="R1104" i="1" s="1"/>
  <c r="O1116" i="1"/>
  <c r="Q1116" i="1" s="1"/>
  <c r="R1116" i="1" s="1"/>
  <c r="O1128" i="1"/>
  <c r="Q1128" i="1" s="1"/>
  <c r="R1128" i="1" s="1"/>
  <c r="O1140" i="1"/>
  <c r="Q1140" i="1" s="1"/>
  <c r="R1140" i="1" s="1"/>
  <c r="O1152" i="1"/>
  <c r="Q1152" i="1" s="1"/>
  <c r="R1152" i="1" s="1"/>
  <c r="O1164" i="1"/>
  <c r="Q1164" i="1" s="1"/>
  <c r="R1164" i="1" s="1"/>
  <c r="O1176" i="1"/>
  <c r="Q1176" i="1" s="1"/>
  <c r="R1176" i="1" s="1"/>
  <c r="O1188" i="1"/>
  <c r="Q1188" i="1" s="1"/>
  <c r="R1188" i="1" s="1"/>
  <c r="O1200" i="1"/>
  <c r="Q1200" i="1" s="1"/>
  <c r="R1200" i="1" s="1"/>
  <c r="O1212" i="1"/>
  <c r="Q1212" i="1" s="1"/>
  <c r="R1212" i="1" s="1"/>
  <c r="O1224" i="1"/>
  <c r="Q1224" i="1" s="1"/>
  <c r="R1224" i="1" s="1"/>
  <c r="O1236" i="1"/>
  <c r="Q1236" i="1" s="1"/>
  <c r="R1236" i="1" s="1"/>
  <c r="O1248" i="1"/>
  <c r="Q1248" i="1" s="1"/>
  <c r="R1248" i="1" s="1"/>
  <c r="O1260" i="1"/>
  <c r="Q1260" i="1" s="1"/>
  <c r="R1260" i="1" s="1"/>
  <c r="O1265" i="1"/>
  <c r="Q1265" i="1" s="1"/>
  <c r="R1265" i="1" s="1"/>
  <c r="O1047" i="1"/>
  <c r="Q1047" i="1" s="1"/>
  <c r="R1047" i="1" s="1"/>
  <c r="O1059" i="1"/>
  <c r="Q1059" i="1" s="1"/>
  <c r="R1059" i="1" s="1"/>
  <c r="O1071" i="1"/>
  <c r="Q1071" i="1" s="1"/>
  <c r="R1071" i="1" s="1"/>
  <c r="O1083" i="1"/>
  <c r="Q1083" i="1" s="1"/>
  <c r="R1083" i="1" s="1"/>
  <c r="O1095" i="1"/>
  <c r="Q1095" i="1" s="1"/>
  <c r="R1095" i="1" s="1"/>
  <c r="O1107" i="1"/>
  <c r="Q1107" i="1" s="1"/>
  <c r="R1107" i="1" s="1"/>
  <c r="O1119" i="1"/>
  <c r="Q1119" i="1" s="1"/>
  <c r="R1119" i="1" s="1"/>
  <c r="O1131" i="1"/>
  <c r="Q1131" i="1" s="1"/>
  <c r="R1131" i="1" s="1"/>
  <c r="O1143" i="1"/>
  <c r="Q1143" i="1" s="1"/>
  <c r="R1143" i="1" s="1"/>
  <c r="O1155" i="1"/>
  <c r="Q1155" i="1" s="1"/>
  <c r="R1155" i="1" s="1"/>
  <c r="O1167" i="1"/>
  <c r="Q1167" i="1" s="1"/>
  <c r="R1167" i="1" s="1"/>
  <c r="O1179" i="1"/>
  <c r="Q1179" i="1" s="1"/>
  <c r="R1179" i="1" s="1"/>
  <c r="O1191" i="1"/>
  <c r="Q1191" i="1" s="1"/>
  <c r="R1191" i="1" s="1"/>
  <c r="O1203" i="1"/>
  <c r="Q1203" i="1" s="1"/>
  <c r="R1203" i="1" s="1"/>
  <c r="O1215" i="1"/>
  <c r="Q1215" i="1" s="1"/>
  <c r="R1215" i="1" s="1"/>
  <c r="O1227" i="1"/>
  <c r="Q1227" i="1" s="1"/>
  <c r="R1227" i="1" s="1"/>
  <c r="O1239" i="1"/>
  <c r="Q1239" i="1" s="1"/>
  <c r="R1239" i="1" s="1"/>
  <c r="O1172" i="1"/>
  <c r="Q1172" i="1" s="1"/>
  <c r="R1172" i="1" s="1"/>
  <c r="O1184" i="1"/>
  <c r="Q1184" i="1" s="1"/>
  <c r="R1184" i="1" s="1"/>
  <c r="O1196" i="1"/>
  <c r="Q1196" i="1" s="1"/>
  <c r="R1196" i="1" s="1"/>
  <c r="O1208" i="1"/>
  <c r="Q1208" i="1" s="1"/>
  <c r="R1208" i="1" s="1"/>
  <c r="O1220" i="1"/>
  <c r="Q1220" i="1" s="1"/>
  <c r="R1220" i="1" s="1"/>
  <c r="O1232" i="1"/>
  <c r="Q1232" i="1" s="1"/>
  <c r="R1232" i="1" s="1"/>
  <c r="O1244" i="1"/>
  <c r="Q1244" i="1" s="1"/>
  <c r="R1244" i="1" s="1"/>
  <c r="O1256" i="1"/>
  <c r="Q1256" i="1" s="1"/>
  <c r="R1256" i="1" s="1"/>
  <c r="O1268" i="1"/>
  <c r="Q1268" i="1" s="1"/>
  <c r="R1268" i="1" s="1"/>
  <c r="O1266" i="1"/>
  <c r="Q1266" i="1" s="1"/>
  <c r="R1266" i="1" s="1"/>
  <c r="O61" i="1"/>
  <c r="Q61" i="1" s="1"/>
  <c r="O84" i="1"/>
  <c r="Q84" i="1" s="1"/>
  <c r="P429" i="1"/>
  <c r="Q429" i="1" s="1"/>
  <c r="O613" i="1"/>
  <c r="Q613" i="1" s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Q541" i="1" s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Q509" i="1" s="1"/>
  <c r="P515" i="1"/>
  <c r="Q515" i="1" s="1"/>
  <c r="O594" i="1"/>
  <c r="Q594" i="1" s="1"/>
  <c r="O600" i="1"/>
  <c r="Q600" i="1" s="1"/>
  <c r="P727" i="1"/>
  <c r="Q727" i="1" s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Q925" i="1" s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Q41" i="1" s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P683" i="1"/>
  <c r="O683" i="1"/>
  <c r="P718" i="1"/>
  <c r="Q718" i="1" s="1"/>
  <c r="O737" i="1"/>
  <c r="Q737" i="1" s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Q1032" i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Q1033" i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P59" i="1"/>
  <c r="Q59" i="1" s="1"/>
  <c r="P102" i="1"/>
  <c r="O102" i="1"/>
  <c r="O117" i="1"/>
  <c r="Q117" i="1" s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V18" i="8" l="1"/>
  <c r="V17" i="8"/>
  <c r="V38" i="8"/>
  <c r="V33" i="8"/>
  <c r="V32" i="8"/>
  <c r="V42" i="8"/>
  <c r="V40" i="8"/>
  <c r="V31" i="8"/>
  <c r="V34" i="8"/>
  <c r="V36" i="8"/>
  <c r="V37" i="8"/>
  <c r="V35" i="8"/>
  <c r="V69" i="7"/>
  <c r="V96" i="7"/>
  <c r="V71" i="7"/>
  <c r="V50" i="7"/>
  <c r="V99" i="7"/>
  <c r="V186" i="7"/>
  <c r="V87" i="7"/>
  <c r="V172" i="7"/>
  <c r="V83" i="7"/>
  <c r="V139" i="7"/>
  <c r="V182" i="7"/>
  <c r="V76" i="7"/>
  <c r="V168" i="7"/>
  <c r="V38" i="7"/>
  <c r="V166" i="7"/>
  <c r="V73" i="7"/>
  <c r="V191" i="7"/>
  <c r="V175" i="7"/>
  <c r="V75" i="7"/>
  <c r="V45" i="7"/>
  <c r="V192" i="7"/>
  <c r="V92" i="7"/>
  <c r="V158" i="7"/>
  <c r="V36" i="7"/>
  <c r="V197" i="7"/>
  <c r="V62" i="7"/>
  <c r="V161" i="7"/>
  <c r="V94" i="7"/>
  <c r="V194" i="7"/>
  <c r="V41" i="7"/>
  <c r="V82" i="7"/>
  <c r="V72" i="7"/>
  <c r="V183" i="7"/>
  <c r="V180" i="7"/>
  <c r="V154" i="7"/>
  <c r="V167" i="7"/>
  <c r="V77" i="7"/>
  <c r="V89" i="7"/>
  <c r="V135" i="7"/>
  <c r="V178" i="7"/>
  <c r="V100" i="7"/>
  <c r="V46" i="7"/>
  <c r="V53" i="7"/>
  <c r="V169" i="7"/>
  <c r="V136" i="7"/>
  <c r="V142" i="7"/>
  <c r="V64" i="7"/>
  <c r="V93" i="7"/>
  <c r="V90" i="7"/>
  <c r="V160" i="7"/>
  <c r="V198" i="7"/>
  <c r="V165" i="7"/>
  <c r="V176" i="7"/>
  <c r="V68" i="7"/>
  <c r="V47" i="7"/>
  <c r="V74" i="7"/>
  <c r="V78" i="7"/>
  <c r="V146" i="7"/>
  <c r="V184" i="7"/>
  <c r="V153" i="7"/>
  <c r="V162" i="7"/>
  <c r="V49" i="7"/>
  <c r="V44" i="7"/>
  <c r="V57" i="7"/>
  <c r="V88" i="7"/>
  <c r="V200" i="7"/>
  <c r="V140" i="7"/>
  <c r="V141" i="7"/>
  <c r="V173" i="7"/>
  <c r="V187" i="7"/>
  <c r="V39" i="7"/>
  <c r="V80" i="7"/>
  <c r="V79" i="7"/>
  <c r="V185" i="7"/>
  <c r="V152" i="7"/>
  <c r="V179" i="7"/>
  <c r="V105" i="7"/>
  <c r="V60" i="7"/>
  <c r="V67" i="7"/>
  <c r="V171" i="7"/>
  <c r="V138" i="7"/>
  <c r="V163" i="7"/>
  <c r="V63" i="7"/>
  <c r="V97" i="7"/>
  <c r="V70" i="7"/>
  <c r="V56" i="7"/>
  <c r="V66" i="7"/>
  <c r="V144" i="7"/>
  <c r="V170" i="7"/>
  <c r="V164" i="7"/>
  <c r="V147" i="7"/>
  <c r="V148" i="7"/>
  <c r="V51" i="7"/>
  <c r="V61" i="7"/>
  <c r="V58" i="7"/>
  <c r="V37" i="7"/>
  <c r="V42" i="7"/>
  <c r="V199" i="7"/>
  <c r="V156" i="7"/>
  <c r="V150" i="7"/>
  <c r="V193" i="7"/>
  <c r="V151" i="7"/>
  <c r="V137" i="7"/>
  <c r="V145" i="7"/>
  <c r="V84" i="7"/>
  <c r="V98" i="7"/>
  <c r="V59" i="7"/>
  <c r="V55" i="7"/>
  <c r="V52" i="7"/>
  <c r="V157" i="7"/>
  <c r="V155" i="7"/>
  <c r="V189" i="7"/>
  <c r="V149" i="7"/>
  <c r="V188" i="7"/>
  <c r="V48" i="7"/>
  <c r="V81" i="7"/>
  <c r="V40" i="7"/>
  <c r="V43" i="7"/>
  <c r="V35" i="7"/>
  <c r="V174" i="7"/>
  <c r="V143" i="7"/>
  <c r="V196" i="7"/>
  <c r="V177" i="7"/>
  <c r="V190" i="7"/>
  <c r="V195" i="7"/>
  <c r="V159" i="7"/>
  <c r="V65" i="7"/>
  <c r="V86" i="7"/>
  <c r="V95" i="7"/>
  <c r="V91" i="7"/>
  <c r="V54" i="7"/>
  <c r="V18" i="3"/>
  <c r="V20" i="3"/>
  <c r="V29" i="3"/>
  <c r="V17" i="3"/>
  <c r="V28" i="3"/>
  <c r="V25" i="3"/>
  <c r="V65" i="3"/>
  <c r="V67" i="3"/>
  <c r="V64" i="3"/>
  <c r="V62" i="3"/>
  <c r="V68" i="3"/>
  <c r="V75" i="3"/>
  <c r="V66" i="3"/>
  <c r="V63" i="3"/>
  <c r="V74" i="3"/>
  <c r="V60" i="3"/>
  <c r="V72" i="3"/>
  <c r="V71" i="3"/>
  <c r="V70" i="3"/>
  <c r="V69" i="3"/>
  <c r="V73" i="3"/>
  <c r="V23" i="8"/>
  <c r="V22" i="8"/>
  <c r="V21" i="8"/>
  <c r="V16" i="8"/>
  <c r="V14" i="8"/>
  <c r="V13" i="8"/>
  <c r="V24" i="8"/>
  <c r="V12" i="8"/>
  <c r="V30" i="8"/>
  <c r="V41" i="8"/>
  <c r="V15" i="8"/>
  <c r="V20" i="8"/>
  <c r="V26" i="3"/>
  <c r="V24" i="3"/>
  <c r="V30" i="3"/>
  <c r="V27" i="3"/>
  <c r="V23" i="3"/>
  <c r="V22" i="3"/>
  <c r="V21" i="3"/>
  <c r="V19" i="3"/>
  <c r="V15" i="3"/>
  <c r="Q261" i="1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V25" i="8" l="1"/>
  <c r="V43" i="8"/>
  <c r="V205" i="7"/>
  <c r="T13" i="2"/>
  <c r="T12" i="2"/>
  <c r="T11" i="2"/>
  <c r="T10" i="2"/>
  <c r="T9" i="2"/>
  <c r="T8" i="2"/>
  <c r="U13" i="2"/>
  <c r="U12" i="2"/>
  <c r="U11" i="2"/>
  <c r="U10" i="2"/>
  <c r="U9" i="2"/>
  <c r="U8" i="2"/>
  <c r="N61" i="8"/>
  <c r="S55" i="3"/>
  <c r="R55" i="3"/>
  <c r="Q55" i="3"/>
  <c r="P55" i="3"/>
  <c r="O55" i="3"/>
  <c r="N55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R13" i="2"/>
  <c r="R12" i="2"/>
  <c r="R11" i="2"/>
  <c r="R10" i="2"/>
  <c r="R9" i="2"/>
  <c r="S13" i="2"/>
  <c r="S12" i="2"/>
  <c r="S11" i="2"/>
  <c r="S10" i="2"/>
  <c r="S9" i="2"/>
  <c r="S8" i="2"/>
  <c r="V13" i="2"/>
  <c r="V12" i="2"/>
  <c r="V11" i="2"/>
  <c r="V10" i="2"/>
  <c r="V9" i="2"/>
  <c r="V8" i="2"/>
  <c r="U55" i="3" l="1"/>
  <c r="V55" i="3" s="1"/>
  <c r="V44" i="3"/>
  <c r="V205" i="8"/>
  <c r="S15" i="2"/>
  <c r="V15" i="2"/>
  <c r="U15" i="2"/>
  <c r="T15" i="2"/>
  <c r="R15" i="2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V51" i="8" l="1"/>
  <c r="V49" i="8"/>
  <c r="V60" i="8"/>
  <c r="V48" i="8"/>
  <c r="V43" i="3"/>
  <c r="V54" i="3"/>
  <c r="V42" i="3"/>
  <c r="V53" i="3"/>
  <c r="V51" i="3"/>
  <c r="V41" i="3"/>
  <c r="V50" i="3"/>
  <c r="V52" i="3"/>
  <c r="V49" i="3"/>
  <c r="V40" i="3"/>
  <c r="V48" i="3"/>
  <c r="V46" i="3"/>
  <c r="V47" i="3"/>
  <c r="V45" i="3"/>
  <c r="V59" i="8"/>
  <c r="V52" i="8"/>
  <c r="V58" i="8"/>
  <c r="V57" i="8"/>
  <c r="V55" i="8"/>
  <c r="V56" i="8"/>
  <c r="V54" i="8"/>
  <c r="V50" i="8"/>
  <c r="V53" i="8"/>
  <c r="V171" i="8"/>
  <c r="V61" i="8" l="1"/>
  <c r="U166" i="8"/>
  <c r="V143" i="8" s="1"/>
  <c r="V142" i="8" l="1"/>
  <c r="V154" i="8"/>
  <c r="V153" i="8"/>
  <c r="V141" i="8"/>
  <c r="V152" i="8"/>
  <c r="V163" i="8"/>
  <c r="V139" i="8"/>
  <c r="V150" i="8"/>
  <c r="V161" i="8"/>
  <c r="V137" i="8"/>
  <c r="V148" i="8"/>
  <c r="V159" i="8"/>
  <c r="V135" i="8"/>
  <c r="V134" i="8"/>
  <c r="V157" i="8"/>
  <c r="V132" i="8"/>
  <c r="V165" i="8"/>
  <c r="V164" i="8"/>
  <c r="V140" i="8"/>
  <c r="V151" i="8"/>
  <c r="V162" i="8"/>
  <c r="V138" i="8"/>
  <c r="V149" i="8"/>
  <c r="V160" i="8"/>
  <c r="V136" i="8"/>
  <c r="V147" i="8"/>
  <c r="V158" i="8"/>
  <c r="V146" i="8"/>
  <c r="V145" i="8"/>
  <c r="V133" i="8"/>
  <c r="V156" i="8"/>
  <c r="V144" i="8"/>
  <c r="V166" i="8"/>
  <c r="V155" i="8"/>
  <c r="V21" i="7" l="1"/>
  <c r="V22" i="7"/>
  <c r="V28" i="7"/>
  <c r="V13" i="7"/>
  <c r="V14" i="7"/>
  <c r="V19" i="7"/>
  <c r="V20" i="7"/>
  <c r="V24" i="7"/>
  <c r="V16" i="7"/>
  <c r="V18" i="7"/>
  <c r="V27" i="7"/>
  <c r="V26" i="7"/>
  <c r="V11" i="7"/>
  <c r="V25" i="7"/>
  <c r="V15" i="7"/>
  <c r="V10" i="7"/>
  <c r="V12" i="7"/>
  <c r="V23" i="7"/>
  <c r="V17" i="7"/>
  <c r="V425" i="7"/>
  <c r="V426" i="7"/>
  <c r="V435" i="7"/>
  <c r="V437" i="7"/>
  <c r="V440" i="7"/>
  <c r="V428" i="7"/>
  <c r="V431" i="7"/>
  <c r="V438" i="7"/>
  <c r="V427" i="7"/>
  <c r="V434" i="7"/>
  <c r="V429" i="7"/>
  <c r="V432" i="7"/>
  <c r="V441" i="7"/>
  <c r="V442" i="7"/>
  <c r="V439" i="7"/>
  <c r="V443" i="7"/>
  <c r="V436" i="7"/>
  <c r="V433" i="7"/>
  <c r="V430" i="7"/>
  <c r="P129" i="7"/>
  <c r="Q129" i="7"/>
  <c r="S129" i="7"/>
  <c r="V129" i="7"/>
  <c r="V110" i="7"/>
  <c r="O129" i="7"/>
  <c r="V444" i="7"/>
  <c r="T129" i="7"/>
  <c r="N129" i="7"/>
  <c r="V111" i="7"/>
  <c r="V127" i="7"/>
  <c r="V119" i="7"/>
  <c r="V116" i="7"/>
  <c r="V122" i="7"/>
  <c r="V114" i="7"/>
  <c r="V126" i="7"/>
  <c r="V113" i="7"/>
  <c r="V128" i="7"/>
  <c r="V124" i="7"/>
  <c r="V118" i="7"/>
  <c r="V121" i="7"/>
  <c r="V125" i="7"/>
  <c r="V115" i="7"/>
  <c r="V123" i="7"/>
  <c r="V120" i="7"/>
  <c r="V112" i="7"/>
  <c r="U129" i="7"/>
  <c r="V117" i="7"/>
  <c r="R129" i="7"/>
</calcChain>
</file>

<file path=xl/sharedStrings.xml><?xml version="1.0" encoding="utf-8"?>
<sst xmlns="http://schemas.openxmlformats.org/spreadsheetml/2006/main" count="17803" uniqueCount="520">
  <si>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</si>
  <si>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</si>
  <si>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</si>
  <si>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</si>
  <si>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</si>
  <si>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</si>
  <si>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</si>
  <si>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</si>
  <si>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</si>
  <si>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</si>
  <si>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</si>
  <si>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</si>
  <si>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</si>
  <si>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</si>
  <si>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</si>
  <si>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</si>
  <si>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</si>
  <si>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</si>
  <si>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</si>
  <si>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</si>
  <si>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</si>
  <si>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</si>
  <si>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</si>
  <si>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</si>
  <si>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</si>
  <si>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</si>
  <si>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</si>
  <si>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</si>
  <si>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</si>
  <si>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</si>
  <si>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</si>
  <si>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</si>
  <si>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</si>
  <si>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</si>
  <si>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</si>
  <si>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</si>
  <si>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</si>
  <si>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</si>
  <si>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</si>
  <si>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</si>
  <si>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</si>
  <si>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</si>
  <si>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</si>
  <si>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</si>
  <si>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</si>
  <si>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</si>
  <si>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</si>
  <si>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</si>
  <si>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</si>
  <si>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</si>
  <si>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</si>
  <si>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</si>
  <si>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</si>
  <si>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</si>
  <si>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</si>
  <si>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</si>
  <si>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</si>
  <si>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</si>
  <si>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</si>
  <si>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</si>
  <si>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</si>
  <si>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</si>
  <si>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</si>
  <si>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</si>
  <si>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</si>
  <si>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</si>
  <si>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</si>
  <si>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</si>
  <si>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</si>
  <si>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</si>
  <si>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</si>
  <si>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</si>
  <si>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</si>
  <si>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</si>
  <si>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</si>
  <si>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</si>
  <si>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</si>
  <si>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</si>
  <si>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</si>
  <si>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</si>
  <si>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</si>
  <si>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</si>
  <si>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</si>
  <si>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</si>
  <si>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</si>
  <si>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</si>
  <si>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</si>
  <si>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</si>
  <si>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</si>
  <si>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</si>
  <si>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</si>
  <si>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</si>
  <si>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</si>
  <si>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</si>
  <si>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</si>
  <si>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</si>
  <si>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</si>
  <si>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</si>
  <si>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</si>
  <si>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</si>
  <si>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</si>
  <si>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</si>
  <si>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</si>
  <si>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</si>
  <si>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</si>
  <si>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</si>
  <si>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</si>
  <si>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</si>
  <si>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</si>
  <si>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</si>
  <si>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</si>
  <si>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</si>
  <si>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</si>
  <si>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</si>
  <si>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</si>
  <si>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</si>
  <si>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</si>
  <si>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</si>
  <si>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</si>
  <si>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</si>
  <si>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</si>
  <si>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</si>
  <si>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</si>
  <si>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</si>
  <si>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</si>
  <si>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</si>
  <si>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</si>
  <si>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</si>
  <si>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</si>
  <si>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</si>
  <si>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</si>
  <si>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</si>
  <si>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</si>
  <si>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</si>
  <si>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</si>
  <si>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</si>
  <si>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</si>
  <si>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</si>
  <si>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</si>
  <si>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</si>
  <si>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</si>
  <si>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</si>
  <si>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</si>
  <si>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</si>
  <si>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</si>
  <si>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</si>
  <si>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</si>
  <si>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</si>
  <si>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</si>
  <si>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</si>
  <si>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</si>
  <si>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</si>
  <si>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</si>
  <si>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</si>
  <si>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</si>
  <si>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</si>
  <si>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</si>
  <si>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</si>
  <si>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</si>
  <si>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</si>
  <si>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</si>
  <si>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</si>
  <si>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</si>
  <si>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</si>
  <si>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</si>
  <si>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</si>
  <si>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</si>
  <si>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</si>
  <si>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</si>
  <si>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</si>
  <si>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</si>
  <si>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</si>
  <si>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</si>
  <si>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</si>
  <si>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</si>
  <si>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</si>
  <si>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</si>
  <si>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</si>
  <si>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</si>
  <si>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</si>
  <si>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</si>
  <si>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</si>
  <si>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</si>
  <si>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</si>
  <si>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</si>
  <si>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</si>
  <si>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</si>
  <si>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</si>
  <si>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</si>
  <si>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</si>
  <si>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</si>
  <si>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</si>
  <si>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</si>
  <si>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</si>
  <si>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</si>
  <si>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</si>
  <si>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</si>
  <si>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</si>
  <si>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</si>
  <si>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</si>
  <si>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</si>
  <si>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</si>
  <si>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</si>
  <si>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</si>
  <si>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</si>
  <si>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</si>
  <si>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</si>
  <si>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</si>
  <si>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</si>
  <si>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</si>
  <si>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</si>
  <si>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</si>
  <si>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</si>
  <si>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</si>
  <si>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</si>
  <si>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</si>
  <si>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</si>
  <si>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</si>
  <si>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</si>
  <si>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</si>
  <si>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</si>
  <si>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</si>
  <si>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</si>
  <si>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</si>
  <si>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</si>
  <si>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</si>
  <si>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</si>
  <si>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</si>
  <si>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</si>
  <si>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</si>
  <si>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</si>
  <si>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</si>
  <si>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</si>
  <si>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</si>
  <si>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</si>
  <si>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</si>
  <si>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</si>
  <si>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</si>
  <si>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</si>
  <si>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</si>
  <si>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</si>
  <si>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</si>
  <si>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</si>
  <si>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</si>
  <si>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</si>
  <si>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</si>
  <si>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</si>
  <si>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</si>
  <si>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</si>
  <si>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</si>
  <si>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</si>
  <si>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</si>
  <si>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</si>
  <si>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</si>
  <si>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</si>
  <si>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</si>
  <si>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</si>
  <si>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</si>
  <si>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</si>
  <si>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</si>
  <si>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</si>
  <si>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</si>
  <si>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</si>
  <si>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</si>
  <si>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</si>
  <si>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</si>
  <si>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</si>
  <si>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</si>
  <si>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</si>
  <si>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</si>
  <si>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</si>
  <si>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</si>
  <si>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</si>
  <si>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</si>
  <si>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</si>
  <si>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</si>
  <si>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</si>
  <si>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</si>
  <si>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</si>
  <si>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</si>
  <si>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</si>
  <si>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</si>
  <si>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</si>
  <si>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</si>
  <si>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</si>
  <si>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</si>
  <si>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</si>
  <si>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</si>
  <si>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</si>
  <si>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</si>
  <si>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</si>
  <si>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</si>
  <si>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</si>
  <si>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</si>
  <si>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</si>
  <si>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</si>
  <si>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</si>
  <si>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</si>
  <si>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</si>
  <si>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</si>
  <si>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</si>
  <si>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</si>
  <si>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</si>
  <si>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</si>
  <si>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</si>
  <si>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</si>
  <si>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</si>
  <si>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</si>
  <si>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</si>
  <si>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</si>
  <si>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</si>
  <si>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</si>
  <si>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</si>
  <si>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</si>
  <si>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</si>
  <si>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</si>
  <si>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</si>
  <si>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</si>
  <si>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</si>
  <si>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</si>
  <si>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</si>
  <si>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</si>
  <si>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</si>
  <si>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</si>
  <si>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</si>
  <si>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</si>
  <si>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</si>
  <si>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</si>
  <si>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</si>
  <si>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</si>
  <si>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</si>
  <si>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</si>
  <si>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</si>
  <si>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</si>
  <si>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</si>
  <si>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</si>
  <si>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</si>
  <si>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</si>
  <si>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</si>
  <si>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</si>
  <si>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</si>
  <si>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</si>
  <si>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</si>
  <si>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</si>
  <si>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</si>
  <si>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</si>
  <si>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</si>
  <si>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</si>
  <si>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</si>
  <si>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</si>
  <si>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</si>
  <si>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</si>
  <si>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</si>
  <si>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</si>
  <si>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</si>
  <si>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</si>
  <si>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</si>
  <si>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</si>
  <si>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</si>
  <si>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</si>
  <si>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</si>
  <si>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</si>
  <si>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</si>
  <si>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</si>
  <si>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</si>
  <si>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</si>
  <si>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</si>
  <si>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</si>
  <si>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</si>
  <si>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</si>
  <si>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</si>
  <si>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</si>
  <si>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</si>
  <si>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</si>
  <si>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</si>
  <si>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</si>
  <si>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</si>
  <si>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</si>
  <si>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</si>
  <si>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</si>
  <si>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</si>
  <si>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</si>
  <si>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</si>
  <si>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</si>
  <si>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</si>
  <si>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</si>
  <si>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</si>
  <si>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</si>
  <si>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</si>
  <si>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</si>
  <si>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</si>
  <si>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</si>
  <si>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</si>
  <si>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</si>
  <si>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</si>
  <si>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</si>
  <si>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</si>
  <si>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</si>
  <si>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</si>
  <si>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</si>
  <si>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</si>
  <si>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</si>
  <si>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</si>
  <si>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</si>
  <si>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</si>
  <si>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</si>
  <si>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</si>
  <si>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</si>
  <si>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</si>
  <si>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</si>
  <si>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</si>
  <si>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</si>
  <si>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</si>
  <si>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</si>
  <si>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</si>
  <si>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</si>
  <si>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</si>
  <si>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</si>
  <si>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</si>
  <si>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</si>
  <si>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</si>
  <si>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</si>
  <si>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</si>
  <si>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</si>
  <si>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</si>
  <si>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</si>
  <si>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</si>
  <si>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</si>
  <si>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</si>
  <si>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</si>
  <si>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</si>
  <si>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</si>
  <si>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</si>
  <si>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</si>
  <si>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</si>
  <si>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</si>
  <si>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</si>
  <si>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</si>
  <si>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</si>
  <si>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</si>
  <si>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</si>
  <si>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</si>
  <si>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</si>
  <si>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</si>
  <si>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</si>
  <si>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</si>
  <si>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</si>
  <si>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</si>
  <si>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</si>
  <si>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</si>
  <si>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</si>
  <si>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</si>
  <si>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</si>
  <si>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</si>
  <si>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</si>
  <si>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</si>
  <si>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</si>
  <si>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</si>
  <si>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</si>
  <si>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</si>
  <si>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</si>
  <si>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</si>
  <si>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</si>
  <si>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</si>
  <si>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</si>
  <si>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</si>
  <si>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</si>
  <si>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</si>
  <si>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</si>
  <si>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</si>
  <si>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</si>
  <si>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</si>
  <si>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</si>
  <si>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</si>
  <si>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</si>
  <si>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</si>
  <si>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</si>
  <si>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</si>
  <si>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</si>
  <si>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</si>
  <si>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</si>
  <si>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</si>
  <si>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</si>
  <si>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</si>
  <si>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</si>
  <si>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</si>
  <si>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</si>
  <si>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</si>
  <si>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</si>
  <si>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</si>
  <si>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Hectáreas Fumigadas Km.</t>
  </si>
  <si>
    <t>CUADRO 1. BOLETÍN DE AVIACIÓN AGRICOLA -  Hectáreas Fumigadas - Número de Vuelos - Horas Voladas</t>
  </si>
  <si>
    <t>Hectáreas Fumigadas / Horas Voladas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</si>
  <si>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</si>
  <si>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</si>
  <si>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</si>
  <si>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</si>
  <si>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</si>
  <si>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</si>
  <si>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</si>
  <si>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</si>
  <si>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 xml:space="preserve">CCA LTDA </t>
  </si>
  <si>
    <t>FAAC S.A.S.</t>
  </si>
  <si>
    <t>PORE</t>
  </si>
  <si>
    <t>LAPOREÑA</t>
  </si>
  <si>
    <t>LA LUCHA</t>
  </si>
  <si>
    <t>HK622</t>
  </si>
  <si>
    <t>HK1729</t>
  </si>
  <si>
    <t>HK1824</t>
  </si>
  <si>
    <t>HK5440</t>
  </si>
  <si>
    <t>ARAUCA - ARAUCA</t>
  </si>
  <si>
    <t>BOLÍVAR</t>
  </si>
  <si>
    <t>julio</t>
  </si>
  <si>
    <t>Total Enero - Julio</t>
  </si>
  <si>
    <t>Periodo del reporte: Enero a Julio 2024</t>
  </si>
  <si>
    <t>Hectáreas Fumigadas / Número de Vuelos</t>
  </si>
  <si>
    <t>Total
Enero - Julio</t>
  </si>
  <si>
    <t>Horas Voladas / Número de Vuelos</t>
  </si>
  <si>
    <t>Horas Voladas por Departamento</t>
  </si>
  <si>
    <t>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</si>
</sst>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  <numFmt numFmtId="168" formatCode="#,##0.########"/>
  </numFmts>
  <fonts count="9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0" fillId="0" borderId="0" xfId="1" applyNumberFormat="1" applyFont="1"/>
    <xf numFmtId="165" fontId="5" fillId="0" borderId="3" xfId="0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43" fontId="0" fillId="0" borderId="0" xfId="1" applyFont="1"/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1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0" fontId="1" fillId="0" borderId="0" xfId="0" applyFont="1" applyAlignment="1">
      <alignment horizont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Border="1"/>
    <xf numFmtId="10" fontId="0" fillId="0" borderId="0" xfId="2" applyNumberFormat="1" applyFont="1"/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165" fontId="4" fillId="5" borderId="3" xfId="1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vertical="center"/>
    </xf>
    <xf numFmtId="166" fontId="4" fillId="5" borderId="3" xfId="1" applyNumberFormat="1" applyFont="1" applyFill="1" applyBorder="1" applyAlignment="1">
      <alignment vertical="center"/>
    </xf>
    <xf numFmtId="43" fontId="4" fillId="5" borderId="3" xfId="1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right" vertical="center" wrapText="1"/>
    </xf>
    <xf numFmtId="0" fontId="0" fillId="5" borderId="0" xfId="0" applyFill="1"/>
    <xf numFmtId="168" fontId="0" fillId="0" borderId="0" xfId="0" applyNumberFormat="1"/>
    <xf numFmtId="4" fontId="8" fillId="0" borderId="3" xfId="0" applyNumberFormat="1" applyFont="1" applyBorder="1"/>
    <xf numFmtId="0" fontId="4" fillId="5" borderId="2" xfId="0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vertical="center"/>
    </xf>
    <xf numFmtId="0" fontId="0" fillId="0" borderId="0" xfId="0" pivotButton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Alignment="1"/>
    <xf numFmtId="0" fontId="0" fillId="0" borderId="0" xfId="0" applyAlignment="1"/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7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5A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4158253454209608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Vuelos-Horas-Hectareas'!$O$8:$O$14</c:f>
              <c:numCache>
                <c:formatCode>_-* #,##0_-;\-* #,##0_-;_-* "-"??_-;_-@_-</c:formatCode>
                <c:ptCount val="7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  <c:pt idx="3">
                  <c:v>5928</c:v>
                </c:pt>
                <c:pt idx="4">
                  <c:v>10174</c:v>
                </c:pt>
                <c:pt idx="5">
                  <c:v>13764</c:v>
                </c:pt>
                <c:pt idx="6">
                  <c:v>12053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Vuelos-Horas-Hectareas'!$P$8:$P$14</c:f>
              <c:numCache>
                <c:formatCode>_-* #,##0_-;\-* #,##0_-;_-* "-"??_-;_-@_-</c:formatCode>
                <c:ptCount val="7"/>
                <c:pt idx="0">
                  <c:v>4332.7166666666662</c:v>
                </c:pt>
                <c:pt idx="1">
                  <c:v>4642.3500000000013</c:v>
                </c:pt>
                <c:pt idx="2">
                  <c:v>4584.7999999999993</c:v>
                </c:pt>
                <c:pt idx="3">
                  <c:v>4326.616666666665</c:v>
                </c:pt>
                <c:pt idx="4">
                  <c:v>5369.3333333333312</c:v>
                </c:pt>
                <c:pt idx="5">
                  <c:v>8107.2999999999984</c:v>
                </c:pt>
                <c:pt idx="6">
                  <c:v>7337.9690000000001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Vuelos-Horas-Hectareas'!$N$8:$N$14</c:f>
              <c:numCache>
                <c:formatCode>_-* #,##0_-;\-* #,##0_-;_-* "-"??_-;_-@_-</c:formatCode>
                <c:ptCount val="7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  <c:pt idx="3">
                  <c:v>237973.59000000008</c:v>
                </c:pt>
                <c:pt idx="4">
                  <c:v>192410.5</c:v>
                </c:pt>
                <c:pt idx="5">
                  <c:v>353618.34</c:v>
                </c:pt>
                <c:pt idx="6">
                  <c:v>377294.96999999991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Indicadores de Aviación Agrícola</a:t>
            </a:r>
          </a:p>
        </c:rich>
      </c:tx>
      <c:layout>
        <c:manualLayout>
          <c:xMode val="edge"/>
          <c:yMode val="edge"/>
          <c:x val="0.41900078220749187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lineChart>
        <c:grouping val="standard"/>
        <c:varyColors val="0"/>
        <c:ser>
          <c:idx val="2"/>
          <c:order val="1"/>
          <c:tx>
            <c:strRef>
              <c:f>'1. Vuelos-Horas-Hectareas'!$S$7</c:f>
              <c:strCache>
                <c:ptCount val="1"/>
                <c:pt idx="0">
                  <c:v>Hectáreas Fumigadas / Número de Vuelos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Vuelos-Horas-Hectareas'!$S$8:$S$14</c:f>
              <c:numCache>
                <c:formatCode>_-* #,##0.0_-;\-* #,##0.0_-;_-* "-"??_-;_-@_-</c:formatCode>
                <c:ptCount val="7"/>
                <c:pt idx="0">
                  <c:v>41.453999999999986</c:v>
                </c:pt>
                <c:pt idx="1">
                  <c:v>43.615794669299113</c:v>
                </c:pt>
                <c:pt idx="2">
                  <c:v>46.052586535840831</c:v>
                </c:pt>
                <c:pt idx="3">
                  <c:v>40.143992914979769</c:v>
                </c:pt>
                <c:pt idx="4">
                  <c:v>18.911981521525458</c:v>
                </c:pt>
                <c:pt idx="5">
                  <c:v>25.69153879686138</c:v>
                </c:pt>
                <c:pt idx="6">
                  <c:v>31.302992615946231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C-49CA-A64D-AE35FE31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824992"/>
        <c:axId val="1726827072"/>
      </c:lineChart>
      <c:lineChart>
        <c:grouping val="standard"/>
        <c:varyColors val="0"/>
        <c:ser>
          <c:idx val="1"/>
          <c:order val="0"/>
          <c:tx>
            <c:strRef>
              <c:f>'1. Vuelos-Horas-Hectareas'!$R$7</c:f>
              <c:strCache>
                <c:ptCount val="1"/>
                <c:pt idx="0">
                  <c:v>Hectáreas Fumigadas / Horas Voladas</c:v>
                </c:pt>
              </c:strCache>
            </c:strRef>
          </c:tx>
          <c:spPr>
            <a:ln w="34925" cap="rnd">
              <a:solidFill>
                <a:srgbClr val="5ACD31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C-49CA-A64D-AE35FE31F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Vuelos-Horas-Hectareas'!$R$8:$R$14</c:f>
              <c:numCache>
                <c:formatCode>_-* #,##0.0_-;\-* #,##0.0_-;_-* "-"??_-;_-@_-</c:formatCode>
                <c:ptCount val="7"/>
                <c:pt idx="0">
                  <c:v>45.207237183753065</c:v>
                </c:pt>
                <c:pt idx="1">
                  <c:v>47.586674852176145</c:v>
                </c:pt>
                <c:pt idx="2">
                  <c:v>36.853720991101035</c:v>
                </c:pt>
                <c:pt idx="3">
                  <c:v>55.002235773140718</c:v>
                </c:pt>
                <c:pt idx="4">
                  <c:v>35.835081946858715</c:v>
                </c:pt>
                <c:pt idx="5">
                  <c:v>43.617275788486928</c:v>
                </c:pt>
                <c:pt idx="6">
                  <c:v>51.416811654559993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DC-49CA-A64D-AE35FE31FB6F}"/>
            </c:ext>
          </c:extLst>
        </c:ser>
        <c:ser>
          <c:idx val="0"/>
          <c:order val="2"/>
          <c:tx>
            <c:strRef>
              <c:f>'1. Vuelos-Horas-Hectareas'!$U$7</c:f>
              <c:strCache>
                <c:ptCount val="1"/>
                <c:pt idx="0">
                  <c:v>Número de Vuelos / Horas Voladas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Vuelos-Horas-Hectareas'!$U$8:$U$14</c:f>
              <c:numCache>
                <c:formatCode>_-* #,##0.0_-;\-* #,##0.0_-;_-* "-"??_-;_-@_-</c:formatCode>
                <c:ptCount val="7"/>
                <c:pt idx="0">
                  <c:v>1.0905398075880031</c:v>
                </c:pt>
                <c:pt idx="1">
                  <c:v>1.0910422523075594</c:v>
                </c:pt>
                <c:pt idx="2">
                  <c:v>0.80025300994590831</c:v>
                </c:pt>
                <c:pt idx="3">
                  <c:v>1.37012369172217</c:v>
                </c:pt>
                <c:pt idx="4">
                  <c:v>1.894834864663522</c:v>
                </c:pt>
                <c:pt idx="5">
                  <c:v>1.6977292070109657</c:v>
                </c:pt>
                <c:pt idx="6">
                  <c:v>1.6425525918684039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C-49CA-A64D-AE35FE31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485375"/>
        <c:axId val="59146748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  <c:majorUnit val="15"/>
      </c:valAx>
      <c:valAx>
        <c:axId val="591467487"/>
        <c:scaling>
          <c:orientation val="minMax"/>
        </c:scaling>
        <c:delete val="0"/>
        <c:axPos val="r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1485375"/>
        <c:crosses val="max"/>
        <c:crossBetween val="between"/>
      </c:valAx>
      <c:catAx>
        <c:axId val="591485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14674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14405658499953"/>
          <c:y val="0.92057687525901366"/>
          <c:w val="0.8186595801666996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Cultivo'!$M$15:$M$29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PLÁTANO</c:v>
                </c:pt>
                <c:pt idx="4">
                  <c:v>PALMA</c:v>
                </c:pt>
                <c:pt idx="5">
                  <c:v>MAÍZ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FRIJOL</c:v>
                </c:pt>
                <c:pt idx="10">
                  <c:v>MANGO</c:v>
                </c:pt>
                <c:pt idx="11">
                  <c:v>GUAYABA</c:v>
                </c:pt>
                <c:pt idx="12">
                  <c:v>AGUACATE</c:v>
                </c:pt>
                <c:pt idx="13">
                  <c:v>CAUCHO</c:v>
                </c:pt>
                <c:pt idx="14">
                  <c:v>SORGO</c:v>
                </c:pt>
              </c:strCache>
            </c:strRef>
          </c:cat>
          <c:val>
            <c:numRef>
              <c:f>'2. Tipo de Cultivo'!$U$15:$U$29</c:f>
              <c:numCache>
                <c:formatCode>_-* #,##0_-;\-* #,##0_-;_-* "-"??_-;_-@_-</c:formatCode>
                <c:ptCount val="15"/>
                <c:pt idx="0">
                  <c:v>1107491.7</c:v>
                </c:pt>
                <c:pt idx="1">
                  <c:v>547551.07000000007</c:v>
                </c:pt>
                <c:pt idx="2">
                  <c:v>54862.369999999995</c:v>
                </c:pt>
                <c:pt idx="3">
                  <c:v>11591</c:v>
                </c:pt>
                <c:pt idx="4">
                  <c:v>10354.68</c:v>
                </c:pt>
                <c:pt idx="5">
                  <c:v>7662.5</c:v>
                </c:pt>
                <c:pt idx="6">
                  <c:v>2839.67</c:v>
                </c:pt>
                <c:pt idx="7">
                  <c:v>2385</c:v>
                </c:pt>
                <c:pt idx="8">
                  <c:v>1962.5</c:v>
                </c:pt>
                <c:pt idx="9">
                  <c:v>162.5</c:v>
                </c:pt>
                <c:pt idx="10">
                  <c:v>100</c:v>
                </c:pt>
                <c:pt idx="11">
                  <c:v>40</c:v>
                </c:pt>
                <c:pt idx="12">
                  <c:v>18</c:v>
                </c:pt>
                <c:pt idx="13">
                  <c:v>15</c:v>
                </c:pt>
                <c:pt idx="1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Cultivo'!$M$40:$M$54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ALGODÓN</c:v>
                </c:pt>
                <c:pt idx="6">
                  <c:v>SOYA</c:v>
                </c:pt>
                <c:pt idx="7">
                  <c:v>YUCA</c:v>
                </c:pt>
                <c:pt idx="8">
                  <c:v>PALMA</c:v>
                </c:pt>
                <c:pt idx="9">
                  <c:v>FRIJOL</c:v>
                </c:pt>
                <c:pt idx="10">
                  <c:v>MANGO</c:v>
                </c:pt>
                <c:pt idx="11">
                  <c:v>CAUCHO</c:v>
                </c:pt>
                <c:pt idx="12">
                  <c:v>SORGO</c:v>
                </c:pt>
                <c:pt idx="13">
                  <c:v>AGUACATE</c:v>
                </c:pt>
                <c:pt idx="14">
                  <c:v>GUAYABA</c:v>
                </c:pt>
              </c:strCache>
            </c:strRef>
          </c:cat>
          <c:val>
            <c:numRef>
              <c:f>'2. Tipo de Cultivo'!$U$40:$U$54</c:f>
              <c:numCache>
                <c:formatCode>_-* #,##0_-;\-* #,##0_-;_-* "-"??_-;_-@_-</c:formatCode>
                <c:ptCount val="15"/>
                <c:pt idx="0">
                  <c:v>18146.114333333331</c:v>
                </c:pt>
                <c:pt idx="1">
                  <c:v>12070.748333333331</c:v>
                </c:pt>
                <c:pt idx="2">
                  <c:v>4452.1613333333325</c:v>
                </c:pt>
                <c:pt idx="3">
                  <c:v>1278.3500000000001</c:v>
                </c:pt>
                <c:pt idx="4">
                  <c:v>762.85</c:v>
                </c:pt>
                <c:pt idx="5">
                  <c:v>557</c:v>
                </c:pt>
                <c:pt idx="6">
                  <c:v>491.06666666666661</c:v>
                </c:pt>
                <c:pt idx="7">
                  <c:v>418.35</c:v>
                </c:pt>
                <c:pt idx="8">
                  <c:v>319.11166666666668</c:v>
                </c:pt>
                <c:pt idx="9">
                  <c:v>54</c:v>
                </c:pt>
                <c:pt idx="10">
                  <c:v>40</c:v>
                </c:pt>
                <c:pt idx="11">
                  <c:v>35</c:v>
                </c:pt>
                <c:pt idx="12">
                  <c:v>30</c:v>
                </c:pt>
                <c:pt idx="13">
                  <c:v>25.333333333333336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Cultivo'!$M$60:$M$74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PALMA</c:v>
                </c:pt>
                <c:pt idx="5">
                  <c:v>PLÁTANO</c:v>
                </c:pt>
                <c:pt idx="6">
                  <c:v>ALGODÓN</c:v>
                </c:pt>
                <c:pt idx="7">
                  <c:v>SOYA</c:v>
                </c:pt>
                <c:pt idx="8">
                  <c:v>YUCA</c:v>
                </c:pt>
                <c:pt idx="9">
                  <c:v>FRIJOL</c:v>
                </c:pt>
                <c:pt idx="10">
                  <c:v>MANGO</c:v>
                </c:pt>
                <c:pt idx="11">
                  <c:v>GUAYABA</c:v>
                </c:pt>
                <c:pt idx="12">
                  <c:v>SORGO</c:v>
                </c:pt>
                <c:pt idx="13">
                  <c:v>AGUACATE</c:v>
                </c:pt>
                <c:pt idx="14">
                  <c:v>CAUCHO</c:v>
                </c:pt>
              </c:strCache>
            </c:strRef>
          </c:cat>
          <c:val>
            <c:numRef>
              <c:f>'2. Tipo de Cultivo'!$U$60:$U$74</c:f>
              <c:numCache>
                <c:formatCode>_-* #,##0_-;\-* #,##0_-;_-* "-"??_-;_-@_-</c:formatCode>
                <c:ptCount val="15"/>
                <c:pt idx="0">
                  <c:v>30297</c:v>
                </c:pt>
                <c:pt idx="1">
                  <c:v>19288</c:v>
                </c:pt>
                <c:pt idx="2">
                  <c:v>3072</c:v>
                </c:pt>
                <c:pt idx="3">
                  <c:v>680</c:v>
                </c:pt>
                <c:pt idx="4">
                  <c:v>659</c:v>
                </c:pt>
                <c:pt idx="5">
                  <c:v>626</c:v>
                </c:pt>
                <c:pt idx="6">
                  <c:v>313</c:v>
                </c:pt>
                <c:pt idx="7">
                  <c:v>204</c:v>
                </c:pt>
                <c:pt idx="8">
                  <c:v>189</c:v>
                </c:pt>
                <c:pt idx="9">
                  <c:v>26</c:v>
                </c:pt>
                <c:pt idx="10">
                  <c:v>16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Pista'!$M$135:$M$200</c:f>
              <c:strCache>
                <c:ptCount val="55"/>
                <c:pt idx="0">
                  <c:v>APARTADÓ</c:v>
                </c:pt>
                <c:pt idx="1">
                  <c:v>VILLANUEVA</c:v>
                </c:pt>
                <c:pt idx="2">
                  <c:v>TRINIDAD</c:v>
                </c:pt>
                <c:pt idx="3">
                  <c:v>CAREPA</c:v>
                </c:pt>
                <c:pt idx="4">
                  <c:v>ZONA BANANERA</c:v>
                </c:pt>
                <c:pt idx="5">
                  <c:v>CIÉNAGA</c:v>
                </c:pt>
                <c:pt idx="6">
                  <c:v>VILLAVICENCIO</c:v>
                </c:pt>
                <c:pt idx="7">
                  <c:v>NUNCHÍA</c:v>
                </c:pt>
                <c:pt idx="8">
                  <c:v>YOPAL</c:v>
                </c:pt>
                <c:pt idx="9">
                  <c:v>FUENTE DE ORO</c:v>
                </c:pt>
                <c:pt idx="10">
                  <c:v>VILLANUEVA - CASANARE</c:v>
                </c:pt>
                <c:pt idx="11">
                  <c:v>TURBO</c:v>
                </c:pt>
                <c:pt idx="12">
                  <c:v>ESPINAL</c:v>
                </c:pt>
                <c:pt idx="13">
                  <c:v>AGUAZUL</c:v>
                </c:pt>
                <c:pt idx="14">
                  <c:v>MANÍ</c:v>
                </c:pt>
                <c:pt idx="15">
                  <c:v>GUAMO</c:v>
                </c:pt>
                <c:pt idx="16">
                  <c:v>IBAGUÉ</c:v>
                </c:pt>
                <c:pt idx="17">
                  <c:v>SANTA MARTA</c:v>
                </c:pt>
                <c:pt idx="18">
                  <c:v>LÉRIDA</c:v>
                </c:pt>
                <c:pt idx="19">
                  <c:v>CARTAGO</c:v>
                </c:pt>
                <c:pt idx="20">
                  <c:v>AGUACHICA</c:v>
                </c:pt>
                <c:pt idx="21">
                  <c:v>CANDELARIA</c:v>
                </c:pt>
                <c:pt idx="22">
                  <c:v>GUACARÍ</c:v>
                </c:pt>
                <c:pt idx="23">
                  <c:v>CAMPOALEGRE</c:v>
                </c:pt>
                <c:pt idx="24">
                  <c:v>PALMIRA</c:v>
                </c:pt>
                <c:pt idx="25">
                  <c:v>CUMARAL</c:v>
                </c:pt>
                <c:pt idx="26">
                  <c:v>PUERTO GAITÁN</c:v>
                </c:pt>
                <c:pt idx="27">
                  <c:v>SABANA DE TORRES</c:v>
                </c:pt>
                <c:pt idx="28">
                  <c:v>EL ESPINAL</c:v>
                </c:pt>
                <c:pt idx="29">
                  <c:v>PURIFICACIÓN</c:v>
                </c:pt>
                <c:pt idx="30">
                  <c:v>PIEDRAS</c:v>
                </c:pt>
                <c:pt idx="31">
                  <c:v>OBANDO</c:v>
                </c:pt>
                <c:pt idx="32">
                  <c:v>PALERMO</c:v>
                </c:pt>
                <c:pt idx="33">
                  <c:v>ALVARADO</c:v>
                </c:pt>
                <c:pt idx="34">
                  <c:v>VENADILLO</c:v>
                </c:pt>
                <c:pt idx="35">
                  <c:v>PORE</c:v>
                </c:pt>
                <c:pt idx="36">
                  <c:v>EL PASO</c:v>
                </c:pt>
                <c:pt idx="37">
                  <c:v>LA VICTORIA</c:v>
                </c:pt>
                <c:pt idx="38">
                  <c:v>MONTERREY</c:v>
                </c:pt>
                <c:pt idx="39">
                  <c:v>VITERBO</c:v>
                </c:pt>
                <c:pt idx="40">
                  <c:v>BALBOA</c:v>
                </c:pt>
                <c:pt idx="41">
                  <c:v>CAICEDONIA</c:v>
                </c:pt>
                <c:pt idx="42">
                  <c:v>ANSERMANUEVO</c:v>
                </c:pt>
                <c:pt idx="43">
                  <c:v>ARAUCA - ARAUCA</c:v>
                </c:pt>
                <c:pt idx="44">
                  <c:v>AMBALEMA</c:v>
                </c:pt>
                <c:pt idx="45">
                  <c:v>QUIMBAYA</c:v>
                </c:pt>
                <c:pt idx="46">
                  <c:v>PEREIRA</c:v>
                </c:pt>
                <c:pt idx="47">
                  <c:v>PIVIJAY</c:v>
                </c:pt>
                <c:pt idx="48">
                  <c:v>ROLDANILLO</c:v>
                </c:pt>
                <c:pt idx="49">
                  <c:v>LA VIRGINIA</c:v>
                </c:pt>
                <c:pt idx="50">
                  <c:v>LA UNIÓN</c:v>
                </c:pt>
                <c:pt idx="51">
                  <c:v>BUGALAGRANDE</c:v>
                </c:pt>
                <c:pt idx="52">
                  <c:v>BOLÍVAR</c:v>
                </c:pt>
                <c:pt idx="53">
                  <c:v>SANTUARIO</c:v>
                </c:pt>
                <c:pt idx="54">
                  <c:v>PUERTO LLERAS</c:v>
                </c:pt>
              </c:strCache>
            </c:strRef>
          </c:cat>
          <c:val>
            <c:numRef>
              <c:f>'3. Municipio - Pista'!$U$135:$U$200</c:f>
              <c:numCache>
                <c:formatCode>_-* #,##0_-;\-* #,##0_-;_-* "-"??_-;_-@_-</c:formatCode>
                <c:ptCount val="55"/>
                <c:pt idx="0">
                  <c:v>7412</c:v>
                </c:pt>
                <c:pt idx="1">
                  <c:v>6736</c:v>
                </c:pt>
                <c:pt idx="2">
                  <c:v>5361</c:v>
                </c:pt>
                <c:pt idx="3">
                  <c:v>3675</c:v>
                </c:pt>
                <c:pt idx="4">
                  <c:v>3085</c:v>
                </c:pt>
                <c:pt idx="5">
                  <c:v>2591</c:v>
                </c:pt>
                <c:pt idx="6">
                  <c:v>2516</c:v>
                </c:pt>
                <c:pt idx="7">
                  <c:v>2129</c:v>
                </c:pt>
                <c:pt idx="8">
                  <c:v>1809</c:v>
                </c:pt>
                <c:pt idx="9">
                  <c:v>1688</c:v>
                </c:pt>
                <c:pt idx="10">
                  <c:v>1404</c:v>
                </c:pt>
                <c:pt idx="11">
                  <c:v>1321</c:v>
                </c:pt>
                <c:pt idx="12">
                  <c:v>1208</c:v>
                </c:pt>
                <c:pt idx="13">
                  <c:v>1015</c:v>
                </c:pt>
                <c:pt idx="14">
                  <c:v>1009</c:v>
                </c:pt>
                <c:pt idx="15">
                  <c:v>906</c:v>
                </c:pt>
                <c:pt idx="16">
                  <c:v>860</c:v>
                </c:pt>
                <c:pt idx="17">
                  <c:v>455</c:v>
                </c:pt>
                <c:pt idx="18">
                  <c:v>398</c:v>
                </c:pt>
                <c:pt idx="19">
                  <c:v>394</c:v>
                </c:pt>
                <c:pt idx="20">
                  <c:v>385</c:v>
                </c:pt>
                <c:pt idx="21">
                  <c:v>378</c:v>
                </c:pt>
                <c:pt idx="22">
                  <c:v>377</c:v>
                </c:pt>
                <c:pt idx="23">
                  <c:v>328</c:v>
                </c:pt>
                <c:pt idx="24">
                  <c:v>292</c:v>
                </c:pt>
                <c:pt idx="25">
                  <c:v>288</c:v>
                </c:pt>
                <c:pt idx="26">
                  <c:v>285</c:v>
                </c:pt>
                <c:pt idx="27">
                  <c:v>274</c:v>
                </c:pt>
                <c:pt idx="28">
                  <c:v>260</c:v>
                </c:pt>
                <c:pt idx="29">
                  <c:v>256</c:v>
                </c:pt>
                <c:pt idx="30">
                  <c:v>250</c:v>
                </c:pt>
                <c:pt idx="31">
                  <c:v>229</c:v>
                </c:pt>
                <c:pt idx="32">
                  <c:v>212</c:v>
                </c:pt>
                <c:pt idx="33">
                  <c:v>212</c:v>
                </c:pt>
                <c:pt idx="34">
                  <c:v>186</c:v>
                </c:pt>
                <c:pt idx="35">
                  <c:v>160</c:v>
                </c:pt>
                <c:pt idx="36">
                  <c:v>158</c:v>
                </c:pt>
                <c:pt idx="37">
                  <c:v>44</c:v>
                </c:pt>
                <c:pt idx="38">
                  <c:v>37</c:v>
                </c:pt>
                <c:pt idx="39">
                  <c:v>37</c:v>
                </c:pt>
                <c:pt idx="40">
                  <c:v>32</c:v>
                </c:pt>
                <c:pt idx="41">
                  <c:v>30</c:v>
                </c:pt>
                <c:pt idx="42">
                  <c:v>22</c:v>
                </c:pt>
                <c:pt idx="43">
                  <c:v>17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15</c:v>
                </c:pt>
                <c:pt idx="48">
                  <c:v>14</c:v>
                </c:pt>
                <c:pt idx="49">
                  <c:v>13</c:v>
                </c:pt>
                <c:pt idx="50">
                  <c:v>10</c:v>
                </c:pt>
                <c:pt idx="51">
                  <c:v>7</c:v>
                </c:pt>
                <c:pt idx="52">
                  <c:v>6</c:v>
                </c:pt>
                <c:pt idx="53">
                  <c:v>5</c:v>
                </c:pt>
                <c:pt idx="5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80CA-4182-8020-300C669EB8D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Pista'!$M$10:$M$29</c:f>
              <c:strCache>
                <c:ptCount val="20"/>
                <c:pt idx="0">
                  <c:v>Antioquia</c:v>
                </c:pt>
                <c:pt idx="1">
                  <c:v>Casanare</c:v>
                </c:pt>
                <c:pt idx="2">
                  <c:v>Magdalena</c:v>
                </c:pt>
                <c:pt idx="3">
                  <c:v>Meta</c:v>
                </c:pt>
                <c:pt idx="4">
                  <c:v>Valle del Cauca</c:v>
                </c:pt>
                <c:pt idx="5">
                  <c:v>Bolívar</c:v>
                </c:pt>
                <c:pt idx="6">
                  <c:v>Tolima</c:v>
                </c:pt>
                <c:pt idx="7">
                  <c:v>La Guajira</c:v>
                </c:pt>
                <c:pt idx="8">
                  <c:v>Cesar</c:v>
                </c:pt>
                <c:pt idx="9">
                  <c:v>Atlántico</c:v>
                </c:pt>
                <c:pt idx="10">
                  <c:v>Vichada</c:v>
                </c:pt>
                <c:pt idx="11">
                  <c:v>Santander</c:v>
                </c:pt>
                <c:pt idx="12">
                  <c:v>Huila</c:v>
                </c:pt>
                <c:pt idx="13">
                  <c:v>Arauca</c:v>
                </c:pt>
                <c:pt idx="14">
                  <c:v>Caldas</c:v>
                </c:pt>
                <c:pt idx="15">
                  <c:v>Cauca</c:v>
                </c:pt>
                <c:pt idx="16">
                  <c:v>Boyacá</c:v>
                </c:pt>
                <c:pt idx="17">
                  <c:v>Risaralda</c:v>
                </c:pt>
                <c:pt idx="18">
                  <c:v>Quindío</c:v>
                </c:pt>
                <c:pt idx="19">
                  <c:v> Total general </c:v>
                </c:pt>
              </c:strCache>
            </c:strRef>
          </c:cat>
          <c:val>
            <c:numRef>
              <c:f>'3. Municipio - Pista'!$U$10:$U$29</c:f>
              <c:numCache>
                <c:formatCode>_-* #,##0_-;\-* #,##0_-;_-* "-"??_-;_-@_-</c:formatCode>
                <c:ptCount val="20"/>
                <c:pt idx="0">
                  <c:v>839034.74</c:v>
                </c:pt>
                <c:pt idx="1">
                  <c:v>316850.03000000003</c:v>
                </c:pt>
                <c:pt idx="2">
                  <c:v>253729.76</c:v>
                </c:pt>
                <c:pt idx="3">
                  <c:v>157096</c:v>
                </c:pt>
                <c:pt idx="4">
                  <c:v>46002.509999999995</c:v>
                </c:pt>
                <c:pt idx="5">
                  <c:v>45100</c:v>
                </c:pt>
                <c:pt idx="6">
                  <c:v>30529.040000000001</c:v>
                </c:pt>
                <c:pt idx="7">
                  <c:v>15090.7</c:v>
                </c:pt>
                <c:pt idx="8">
                  <c:v>10935</c:v>
                </c:pt>
                <c:pt idx="9">
                  <c:v>9953.16</c:v>
                </c:pt>
                <c:pt idx="10">
                  <c:v>7966</c:v>
                </c:pt>
                <c:pt idx="11">
                  <c:v>4481.68</c:v>
                </c:pt>
                <c:pt idx="12">
                  <c:v>4014</c:v>
                </c:pt>
                <c:pt idx="13">
                  <c:v>2595</c:v>
                </c:pt>
                <c:pt idx="14">
                  <c:v>1012.01</c:v>
                </c:pt>
                <c:pt idx="15">
                  <c:v>947.2</c:v>
                </c:pt>
                <c:pt idx="16">
                  <c:v>785.32</c:v>
                </c:pt>
                <c:pt idx="17">
                  <c:v>634.34</c:v>
                </c:pt>
                <c:pt idx="18">
                  <c:v>292</c:v>
                </c:pt>
                <c:pt idx="19">
                  <c:v>1747048.49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Pista'!$M$35:$M$104</c:f>
              <c:strCache>
                <c:ptCount val="70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CIÉNAGA</c:v>
                </c:pt>
                <c:pt idx="4">
                  <c:v>TURBO</c:v>
                </c:pt>
                <c:pt idx="5">
                  <c:v>PUERTO LÓPEZ</c:v>
                </c:pt>
                <c:pt idx="6">
                  <c:v>TRINIDAD</c:v>
                </c:pt>
                <c:pt idx="7">
                  <c:v>MANÍ</c:v>
                </c:pt>
                <c:pt idx="8">
                  <c:v>NUNCHÍA</c:v>
                </c:pt>
                <c:pt idx="9">
                  <c:v>YOPAL</c:v>
                </c:pt>
                <c:pt idx="10">
                  <c:v>VILLANUEVA</c:v>
                </c:pt>
                <c:pt idx="11">
                  <c:v>VILLAVICENCIO</c:v>
                </c:pt>
                <c:pt idx="12">
                  <c:v>FUENTE DE ORO</c:v>
                </c:pt>
                <c:pt idx="13">
                  <c:v>VILLANUEVA - CASANARE</c:v>
                </c:pt>
                <c:pt idx="14">
                  <c:v>AGUAZUL</c:v>
                </c:pt>
                <c:pt idx="15">
                  <c:v>RIOHACHA</c:v>
                </c:pt>
                <c:pt idx="16">
                  <c:v>ZARZAL</c:v>
                </c:pt>
                <c:pt idx="17">
                  <c:v>SANTA MARTA</c:v>
                </c:pt>
                <c:pt idx="18">
                  <c:v>CANDELARIA</c:v>
                </c:pt>
                <c:pt idx="19">
                  <c:v>PRADERA</c:v>
                </c:pt>
                <c:pt idx="20">
                  <c:v>CUMARIBO</c:v>
                </c:pt>
                <c:pt idx="21">
                  <c:v>ESPINAL</c:v>
                </c:pt>
                <c:pt idx="22">
                  <c:v>CARTAGO</c:v>
                </c:pt>
                <c:pt idx="23">
                  <c:v>MONTERREY</c:v>
                </c:pt>
                <c:pt idx="24">
                  <c:v>CUMARAL</c:v>
                </c:pt>
                <c:pt idx="25">
                  <c:v>AGUACHICA</c:v>
                </c:pt>
                <c:pt idx="26">
                  <c:v>GUAMO</c:v>
                </c:pt>
                <c:pt idx="27">
                  <c:v>PALMIRA</c:v>
                </c:pt>
                <c:pt idx="28">
                  <c:v>IBAGUÉ</c:v>
                </c:pt>
                <c:pt idx="29">
                  <c:v>EL PASO</c:v>
                </c:pt>
                <c:pt idx="30">
                  <c:v>GUACARÍ</c:v>
                </c:pt>
                <c:pt idx="31">
                  <c:v>OBANDO</c:v>
                </c:pt>
                <c:pt idx="32">
                  <c:v>PUERTO GAITÁN</c:v>
                </c:pt>
                <c:pt idx="33">
                  <c:v>SABANA DE TORRES</c:v>
                </c:pt>
                <c:pt idx="34">
                  <c:v>CABUYARO</c:v>
                </c:pt>
                <c:pt idx="35">
                  <c:v>PAZ DE ARIPORO</c:v>
                </c:pt>
                <c:pt idx="36">
                  <c:v>PORE</c:v>
                </c:pt>
                <c:pt idx="37">
                  <c:v>PURIFICACIÓN</c:v>
                </c:pt>
                <c:pt idx="38">
                  <c:v>LÉRIDA</c:v>
                </c:pt>
                <c:pt idx="39">
                  <c:v>ARAUCA - ARAUCA</c:v>
                </c:pt>
                <c:pt idx="40">
                  <c:v>CAMPOALEGRE</c:v>
                </c:pt>
                <c:pt idx="41">
                  <c:v>EL ESPINAL</c:v>
                </c:pt>
                <c:pt idx="42">
                  <c:v>PIEDRAS</c:v>
                </c:pt>
                <c:pt idx="43">
                  <c:v>ALVARADO</c:v>
                </c:pt>
                <c:pt idx="44">
                  <c:v>PALERMO</c:v>
                </c:pt>
                <c:pt idx="45">
                  <c:v>VENADILLO</c:v>
                </c:pt>
                <c:pt idx="46">
                  <c:v>VITERBO</c:v>
                </c:pt>
                <c:pt idx="47">
                  <c:v>TORO</c:v>
                </c:pt>
                <c:pt idx="48">
                  <c:v>BALBOA</c:v>
                </c:pt>
                <c:pt idx="49">
                  <c:v>LA VICTORIA</c:v>
                </c:pt>
                <c:pt idx="50">
                  <c:v>RIOFRÍO</c:v>
                </c:pt>
                <c:pt idx="51">
                  <c:v>TELLO</c:v>
                </c:pt>
                <c:pt idx="52">
                  <c:v>ANSERMANUEVO</c:v>
                </c:pt>
                <c:pt idx="53">
                  <c:v>CAICEDONIA</c:v>
                </c:pt>
                <c:pt idx="54">
                  <c:v>PIVIJAY</c:v>
                </c:pt>
                <c:pt idx="55">
                  <c:v>LA VIRGINIA</c:v>
                </c:pt>
                <c:pt idx="56">
                  <c:v>QUIMBAYA</c:v>
                </c:pt>
                <c:pt idx="57">
                  <c:v>ROLDANILLO</c:v>
                </c:pt>
                <c:pt idx="58">
                  <c:v>PEREIRA</c:v>
                </c:pt>
                <c:pt idx="59">
                  <c:v>LA UNIÓN</c:v>
                </c:pt>
                <c:pt idx="60">
                  <c:v>SANTUARIO</c:v>
                </c:pt>
                <c:pt idx="61">
                  <c:v>BUGALAGRANDE</c:v>
                </c:pt>
                <c:pt idx="62">
                  <c:v>BOLÍVAR</c:v>
                </c:pt>
                <c:pt idx="63">
                  <c:v>AMBALEMA</c:v>
                </c:pt>
                <c:pt idx="64">
                  <c:v>LA TEBAIDA</c:v>
                </c:pt>
                <c:pt idx="65">
                  <c:v>PUERTO LLERAS</c:v>
                </c:pt>
                <c:pt idx="66">
                  <c:v>TESALIA</c:v>
                </c:pt>
                <c:pt idx="67">
                  <c:v>SAN LUIS DE PALENQUE</c:v>
                </c:pt>
                <c:pt idx="68">
                  <c:v>ARMENIA</c:v>
                </c:pt>
                <c:pt idx="69">
                  <c:v>JAMUNDÍ</c:v>
                </c:pt>
              </c:strCache>
            </c:strRef>
          </c:cat>
          <c:val>
            <c:numRef>
              <c:f>'3. Municipio - Pista'!$U$35:$U$104</c:f>
              <c:numCache>
                <c:formatCode>_-* #,##0_-;\-* #,##0_-;_-* "-"??_-;_-@_-</c:formatCode>
                <c:ptCount val="70"/>
                <c:pt idx="0">
                  <c:v>529596.6</c:v>
                </c:pt>
                <c:pt idx="1">
                  <c:v>210319.54</c:v>
                </c:pt>
                <c:pt idx="2">
                  <c:v>132474.07999999999</c:v>
                </c:pt>
                <c:pt idx="3">
                  <c:v>109749.08</c:v>
                </c:pt>
                <c:pt idx="4">
                  <c:v>98885.1</c:v>
                </c:pt>
                <c:pt idx="5">
                  <c:v>84241</c:v>
                </c:pt>
                <c:pt idx="6">
                  <c:v>83482.5</c:v>
                </c:pt>
                <c:pt idx="7">
                  <c:v>74501</c:v>
                </c:pt>
                <c:pt idx="8">
                  <c:v>65235</c:v>
                </c:pt>
                <c:pt idx="9">
                  <c:v>48064</c:v>
                </c:pt>
                <c:pt idx="10">
                  <c:v>45100</c:v>
                </c:pt>
                <c:pt idx="11">
                  <c:v>35757</c:v>
                </c:pt>
                <c:pt idx="12">
                  <c:v>21991</c:v>
                </c:pt>
                <c:pt idx="13">
                  <c:v>16432</c:v>
                </c:pt>
                <c:pt idx="14">
                  <c:v>15103.5</c:v>
                </c:pt>
                <c:pt idx="15">
                  <c:v>15090.7</c:v>
                </c:pt>
                <c:pt idx="16">
                  <c:v>11441.11</c:v>
                </c:pt>
                <c:pt idx="17">
                  <c:v>11055.6</c:v>
                </c:pt>
                <c:pt idx="18">
                  <c:v>9953.16</c:v>
                </c:pt>
                <c:pt idx="19">
                  <c:v>9402.4699999999993</c:v>
                </c:pt>
                <c:pt idx="20">
                  <c:v>7966</c:v>
                </c:pt>
                <c:pt idx="21">
                  <c:v>7552.5</c:v>
                </c:pt>
                <c:pt idx="22">
                  <c:v>7003.69</c:v>
                </c:pt>
                <c:pt idx="23">
                  <c:v>6801</c:v>
                </c:pt>
                <c:pt idx="24">
                  <c:v>6285</c:v>
                </c:pt>
                <c:pt idx="25">
                  <c:v>5873</c:v>
                </c:pt>
                <c:pt idx="26">
                  <c:v>5663</c:v>
                </c:pt>
                <c:pt idx="27">
                  <c:v>5525.7</c:v>
                </c:pt>
                <c:pt idx="28">
                  <c:v>5377</c:v>
                </c:pt>
                <c:pt idx="29">
                  <c:v>5062</c:v>
                </c:pt>
                <c:pt idx="30">
                  <c:v>4755.62</c:v>
                </c:pt>
                <c:pt idx="31">
                  <c:v>4709.84</c:v>
                </c:pt>
                <c:pt idx="32">
                  <c:v>4586</c:v>
                </c:pt>
                <c:pt idx="33">
                  <c:v>4481.68</c:v>
                </c:pt>
                <c:pt idx="34">
                  <c:v>4195</c:v>
                </c:pt>
                <c:pt idx="35">
                  <c:v>3651</c:v>
                </c:pt>
                <c:pt idx="36">
                  <c:v>3566</c:v>
                </c:pt>
                <c:pt idx="37">
                  <c:v>3299</c:v>
                </c:pt>
                <c:pt idx="38">
                  <c:v>2860.54</c:v>
                </c:pt>
                <c:pt idx="39">
                  <c:v>2595</c:v>
                </c:pt>
                <c:pt idx="40">
                  <c:v>2050.5</c:v>
                </c:pt>
                <c:pt idx="41">
                  <c:v>1625</c:v>
                </c:pt>
                <c:pt idx="42">
                  <c:v>1563.5</c:v>
                </c:pt>
                <c:pt idx="43">
                  <c:v>1326</c:v>
                </c:pt>
                <c:pt idx="44">
                  <c:v>1325.5</c:v>
                </c:pt>
                <c:pt idx="45">
                  <c:v>1162.5</c:v>
                </c:pt>
                <c:pt idx="46">
                  <c:v>1012.01</c:v>
                </c:pt>
                <c:pt idx="47">
                  <c:v>964.2</c:v>
                </c:pt>
                <c:pt idx="48">
                  <c:v>839.2</c:v>
                </c:pt>
                <c:pt idx="49">
                  <c:v>785.32</c:v>
                </c:pt>
                <c:pt idx="50">
                  <c:v>767.47</c:v>
                </c:pt>
                <c:pt idx="51">
                  <c:v>613</c:v>
                </c:pt>
                <c:pt idx="52">
                  <c:v>563.63</c:v>
                </c:pt>
                <c:pt idx="53">
                  <c:v>499</c:v>
                </c:pt>
                <c:pt idx="54">
                  <c:v>451</c:v>
                </c:pt>
                <c:pt idx="55">
                  <c:v>266.8</c:v>
                </c:pt>
                <c:pt idx="56">
                  <c:v>237</c:v>
                </c:pt>
                <c:pt idx="57">
                  <c:v>236.28</c:v>
                </c:pt>
                <c:pt idx="58">
                  <c:v>220</c:v>
                </c:pt>
                <c:pt idx="59">
                  <c:v>219.5</c:v>
                </c:pt>
                <c:pt idx="60">
                  <c:v>147.54</c:v>
                </c:pt>
                <c:pt idx="61">
                  <c:v>133.5</c:v>
                </c:pt>
                <c:pt idx="62">
                  <c:v>108</c:v>
                </c:pt>
                <c:pt idx="63">
                  <c:v>100</c:v>
                </c:pt>
                <c:pt idx="64">
                  <c:v>55</c:v>
                </c:pt>
                <c:pt idx="65">
                  <c:v>41</c:v>
                </c:pt>
                <c:pt idx="66">
                  <c:v>25</c:v>
                </c:pt>
                <c:pt idx="67">
                  <c:v>14.030000000000001</c:v>
                </c:pt>
                <c:pt idx="68">
                  <c:v>14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Pista'!$M$110:$M$128</c:f>
              <c:strCache>
                <c:ptCount val="19"/>
                <c:pt idx="0">
                  <c:v>Casanare</c:v>
                </c:pt>
                <c:pt idx="1">
                  <c:v>Antioquia</c:v>
                </c:pt>
                <c:pt idx="2">
                  <c:v>Bolívar</c:v>
                </c:pt>
                <c:pt idx="3">
                  <c:v>Magdalena</c:v>
                </c:pt>
                <c:pt idx="4">
                  <c:v>Meta</c:v>
                </c:pt>
                <c:pt idx="5">
                  <c:v>Tolima</c:v>
                </c:pt>
                <c:pt idx="6">
                  <c:v>Valle del Cauca</c:v>
                </c:pt>
                <c:pt idx="7">
                  <c:v>Huila</c:v>
                </c:pt>
                <c:pt idx="8">
                  <c:v>La Guajira</c:v>
                </c:pt>
                <c:pt idx="9">
                  <c:v>Cesar</c:v>
                </c:pt>
                <c:pt idx="10">
                  <c:v>Vichada</c:v>
                </c:pt>
                <c:pt idx="11">
                  <c:v>Atlántico</c:v>
                </c:pt>
                <c:pt idx="12">
                  <c:v>Santander</c:v>
                </c:pt>
                <c:pt idx="13">
                  <c:v>Boyacá</c:v>
                </c:pt>
                <c:pt idx="14">
                  <c:v>Cauca</c:v>
                </c:pt>
                <c:pt idx="15">
                  <c:v>Caldas</c:v>
                </c:pt>
                <c:pt idx="16">
                  <c:v>Risaralda</c:v>
                </c:pt>
                <c:pt idx="17">
                  <c:v>Quindío</c:v>
                </c:pt>
                <c:pt idx="18">
                  <c:v>Arauca</c:v>
                </c:pt>
              </c:strCache>
            </c:strRef>
          </c:cat>
          <c:val>
            <c:numRef>
              <c:f>'3. Municipio - Pista'!$U$110:$U$128</c:f>
              <c:numCache>
                <c:formatCode>_-* #,##0_-;\-* #,##0_-;_-* "-"??_-;_-@_-</c:formatCode>
                <c:ptCount val="19"/>
                <c:pt idx="0">
                  <c:v>13818</c:v>
                </c:pt>
                <c:pt idx="1">
                  <c:v>12419</c:v>
                </c:pt>
                <c:pt idx="2">
                  <c:v>6736</c:v>
                </c:pt>
                <c:pt idx="3">
                  <c:v>6146</c:v>
                </c:pt>
                <c:pt idx="4">
                  <c:v>5717</c:v>
                </c:pt>
                <c:pt idx="5">
                  <c:v>4552</c:v>
                </c:pt>
                <c:pt idx="6">
                  <c:v>2850</c:v>
                </c:pt>
                <c:pt idx="7">
                  <c:v>642</c:v>
                </c:pt>
                <c:pt idx="8">
                  <c:v>637</c:v>
                </c:pt>
                <c:pt idx="9">
                  <c:v>543</c:v>
                </c:pt>
                <c:pt idx="10">
                  <c:v>476</c:v>
                </c:pt>
                <c:pt idx="11">
                  <c:v>378</c:v>
                </c:pt>
                <c:pt idx="12">
                  <c:v>274</c:v>
                </c:pt>
                <c:pt idx="13">
                  <c:v>44</c:v>
                </c:pt>
                <c:pt idx="14">
                  <c:v>38</c:v>
                </c:pt>
                <c:pt idx="15">
                  <c:v>37</c:v>
                </c:pt>
                <c:pt idx="16">
                  <c:v>34</c:v>
                </c:pt>
                <c:pt idx="17">
                  <c:v>20</c:v>
                </c:pt>
                <c:pt idx="1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567-4EDE-B171-D414369742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567-4EDE-B171-D414369742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567-4EDE-B171-D414369742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567-4EDE-B171-D414369742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567-4EDE-B171-D414369742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567-4EDE-B171-D414369742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567-4EDE-B171-D414369742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567-4EDE-B171-D414369742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567-4EDE-B171-D414369742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567-4EDE-B171-D414369742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67-4EDE-B171-D414369742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567-4EDE-B171-D414369742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567-4EDE-B171-D414369742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567-4EDE-B171-D414369742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567-4EDE-B171-D414369742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567-4EDE-B171-D414369742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567-4EDE-B171-D414369742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567-4EDE-B171-D414369742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567-4EDE-B171-D414369742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AAB-4819-B6ED-2F678745B09D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7-4EDE-B171-D4143697429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7-4EDE-B171-D4143697429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7-4EDE-B171-D4143697429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7-4EDE-B171-D4143697429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7-4EDE-B171-D41436974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7-4EDE-B171-D414369742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7-4EDE-B171-D414369742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7-4EDE-B171-D414369742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7-4EDE-B171-D414369742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7-4EDE-B171-D414369742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7-4EDE-B171-D414369742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67-4EDE-B171-D414369742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67-4EDE-B171-D414369742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67-4EDE-B171-D414369742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67-4EDE-B171-D4143697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Pista'!$M$425:$M$444</c:f>
              <c:strCache>
                <c:ptCount val="20"/>
                <c:pt idx="0">
                  <c:v>Antioquia</c:v>
                </c:pt>
                <c:pt idx="1">
                  <c:v>Tolima</c:v>
                </c:pt>
                <c:pt idx="2">
                  <c:v>Casanare</c:v>
                </c:pt>
                <c:pt idx="3">
                  <c:v>Meta</c:v>
                </c:pt>
                <c:pt idx="4">
                  <c:v>Magdalena</c:v>
                </c:pt>
                <c:pt idx="5">
                  <c:v>Valle del Cauca</c:v>
                </c:pt>
                <c:pt idx="6">
                  <c:v>Huila</c:v>
                </c:pt>
                <c:pt idx="7">
                  <c:v>Bolívar</c:v>
                </c:pt>
                <c:pt idx="8">
                  <c:v>Cesar</c:v>
                </c:pt>
                <c:pt idx="9">
                  <c:v>La Guajira</c:v>
                </c:pt>
                <c:pt idx="10">
                  <c:v>Atlántico</c:v>
                </c:pt>
                <c:pt idx="11">
                  <c:v>Risaralda</c:v>
                </c:pt>
                <c:pt idx="12">
                  <c:v>Caldas</c:v>
                </c:pt>
                <c:pt idx="13">
                  <c:v>Vichada</c:v>
                </c:pt>
                <c:pt idx="14">
                  <c:v>Quindío</c:v>
                </c:pt>
                <c:pt idx="15">
                  <c:v>Boyacá</c:v>
                </c:pt>
                <c:pt idx="16">
                  <c:v>Cauca</c:v>
                </c:pt>
                <c:pt idx="17">
                  <c:v>Santander</c:v>
                </c:pt>
                <c:pt idx="18">
                  <c:v>Arauca</c:v>
                </c:pt>
                <c:pt idx="19">
                  <c:v> Total general </c:v>
                </c:pt>
              </c:strCache>
            </c:strRef>
          </c:cat>
          <c:val>
            <c:numRef>
              <c:f>'3. Municipio - Pista'!$U$425:$U$444</c:f>
              <c:numCache>
                <c:formatCode>_-* #,##0_-;\-* #,##0_-;_-* "-"??_-;_-@_-</c:formatCode>
                <c:ptCount val="20"/>
                <c:pt idx="0">
                  <c:v>7530.6166666666677</c:v>
                </c:pt>
                <c:pt idx="1">
                  <c:v>6623.3333333333339</c:v>
                </c:pt>
                <c:pt idx="2">
                  <c:v>6469.3976666666658</c:v>
                </c:pt>
                <c:pt idx="3">
                  <c:v>4816.2666666666664</c:v>
                </c:pt>
                <c:pt idx="4">
                  <c:v>4252.1149999999998</c:v>
                </c:pt>
                <c:pt idx="5">
                  <c:v>4052.3280000000004</c:v>
                </c:pt>
                <c:pt idx="6">
                  <c:v>1332</c:v>
                </c:pt>
                <c:pt idx="7">
                  <c:v>1033.6666666666665</c:v>
                </c:pt>
                <c:pt idx="8">
                  <c:v>612.86666666666667</c:v>
                </c:pt>
                <c:pt idx="9">
                  <c:v>421.46666666666664</c:v>
                </c:pt>
                <c:pt idx="10">
                  <c:v>316</c:v>
                </c:pt>
                <c:pt idx="11">
                  <c:v>310.69999999999993</c:v>
                </c:pt>
                <c:pt idx="12">
                  <c:v>204.53333333333336</c:v>
                </c:pt>
                <c:pt idx="13">
                  <c:v>161.83333333333334</c:v>
                </c:pt>
                <c:pt idx="14">
                  <c:v>148.25</c:v>
                </c:pt>
                <c:pt idx="15">
                  <c:v>144.36666666666667</c:v>
                </c:pt>
                <c:pt idx="16">
                  <c:v>111.48333333333333</c:v>
                </c:pt>
                <c:pt idx="17">
                  <c:v>104.11166666666668</c:v>
                </c:pt>
                <c:pt idx="18">
                  <c:v>55.75</c:v>
                </c:pt>
                <c:pt idx="19">
                  <c:v>38701.085666666666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567-4EDE-B171-D4143697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Empresa'!$M$30:$M$42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AT5T</c:v>
                </c:pt>
                <c:pt idx="4">
                  <c:v>WA50</c:v>
                </c:pt>
                <c:pt idx="5">
                  <c:v>AT3P</c:v>
                </c:pt>
                <c:pt idx="6">
                  <c:v>A100</c:v>
                </c:pt>
                <c:pt idx="7">
                  <c:v>AA00</c:v>
                </c:pt>
                <c:pt idx="8">
                  <c:v>C182</c:v>
                </c:pt>
                <c:pt idx="9">
                  <c:v>SS2P</c:v>
                </c:pt>
                <c:pt idx="10">
                  <c:v>SS2</c:v>
                </c:pt>
                <c:pt idx="11">
                  <c:v>G164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Empresa'!$U$30:$U$42</c:f>
              <c:numCache>
                <c:formatCode>_-* #,##0_-;\-* #,##0_-;_-* "-"??_-;_-@_-</c:formatCode>
                <c:ptCount val="13"/>
                <c:pt idx="0">
                  <c:v>21596</c:v>
                </c:pt>
                <c:pt idx="1">
                  <c:v>16001</c:v>
                </c:pt>
                <c:pt idx="2">
                  <c:v>10076</c:v>
                </c:pt>
                <c:pt idx="3">
                  <c:v>2332</c:v>
                </c:pt>
                <c:pt idx="4">
                  <c:v>1390</c:v>
                </c:pt>
                <c:pt idx="5">
                  <c:v>1058</c:v>
                </c:pt>
                <c:pt idx="6">
                  <c:v>1047</c:v>
                </c:pt>
                <c:pt idx="7">
                  <c:v>711</c:v>
                </c:pt>
                <c:pt idx="8">
                  <c:v>371</c:v>
                </c:pt>
                <c:pt idx="9">
                  <c:v>341</c:v>
                </c:pt>
                <c:pt idx="10">
                  <c:v>333</c:v>
                </c:pt>
                <c:pt idx="11">
                  <c:v>102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Empresa'!$M$132:$M$165</c:f>
              <c:strCache>
                <c:ptCount val="34"/>
                <c:pt idx="0">
                  <c:v>CALIMA S.A.S</c:v>
                </c:pt>
                <c:pt idx="1">
                  <c:v>ASAM</c:v>
                </c:pt>
                <c:pt idx="2">
                  <c:v>SAO</c:v>
                </c:pt>
                <c:pt idx="3">
                  <c:v>SANIDAD VEGETAL</c:v>
                </c:pt>
                <c:pt idx="4">
                  <c:v>TAES S.A.S</c:v>
                </c:pt>
                <c:pt idx="5">
                  <c:v>ASA</c:v>
                </c:pt>
                <c:pt idx="6">
                  <c:v>CAAI S.A</c:v>
                </c:pt>
                <c:pt idx="7">
                  <c:v>AEROTEC LTDA</c:v>
                </c:pt>
                <c:pt idx="8">
                  <c:v>COMPAÑIA DE ASPERSIONES AEREAS CONTROL B SAS ZOMAC</c:v>
                </c:pt>
                <c:pt idx="9">
                  <c:v>AEROPENORT</c:v>
                </c:pt>
                <c:pt idx="10">
                  <c:v>AVIOCOL</c:v>
                </c:pt>
                <c:pt idx="11">
                  <c:v>SAE LTDA</c:v>
                </c:pt>
                <c:pt idx="12">
                  <c:v>ASEM LTDA</c:v>
                </c:pt>
                <c:pt idx="13">
                  <c:v>FUMIGARAY</c:v>
                </c:pt>
                <c:pt idx="14">
                  <c:v>SANAR S.A.</c:v>
                </c:pt>
                <c:pt idx="15">
                  <c:v>AAFAA SAS</c:v>
                </c:pt>
                <c:pt idx="16">
                  <c:v>SAU S.A.S.</c:v>
                </c:pt>
                <c:pt idx="17">
                  <c:v>FAGA LTDA</c:v>
                </c:pt>
                <c:pt idx="18">
                  <c:v>FUMIVILLA</c:v>
                </c:pt>
                <c:pt idx="19">
                  <c:v>FAGAN S.A.S.</c:v>
                </c:pt>
                <c:pt idx="20">
                  <c:v>FIBA S.A.S.</c:v>
                </c:pt>
                <c:pt idx="21">
                  <c:v>CELTA GE</c:v>
                </c:pt>
                <c:pt idx="22">
                  <c:v>FUMICAÑA LTDA</c:v>
                </c:pt>
                <c:pt idx="23">
                  <c:v>NO REGISTRA</c:v>
                </c:pt>
                <c:pt idx="24">
                  <c:v>HELICE</c:v>
                </c:pt>
                <c:pt idx="25">
                  <c:v>FUMINORTE</c:v>
                </c:pt>
                <c:pt idx="26">
                  <c:v>FARO</c:v>
                </c:pt>
                <c:pt idx="27">
                  <c:v>AGILL</c:v>
                </c:pt>
                <c:pt idx="28">
                  <c:v>SAAC</c:v>
                </c:pt>
                <c:pt idx="29">
                  <c:v>FAAC S.A.S.</c:v>
                </c:pt>
                <c:pt idx="30">
                  <c:v>G&amp;G SAFA S.A.S</c:v>
                </c:pt>
                <c:pt idx="31">
                  <c:v>CCA LTDA </c:v>
                </c:pt>
                <c:pt idx="32">
                  <c:v>SAMBA</c:v>
                </c:pt>
                <c:pt idx="33">
                  <c:v>ECO</c:v>
                </c:pt>
              </c:strCache>
            </c:strRef>
          </c:cat>
          <c:val>
            <c:numRef>
              <c:f>'4. Tipo de Equipo y Empresa'!$U$132:$U$165</c:f>
              <c:numCache>
                <c:formatCode>_-* #,##0_-;\-* #,##0_-;_-* "-"??_-;_-@_-</c:formatCode>
                <c:ptCount val="34"/>
                <c:pt idx="0">
                  <c:v>7959</c:v>
                </c:pt>
                <c:pt idx="1">
                  <c:v>6291</c:v>
                </c:pt>
                <c:pt idx="2">
                  <c:v>6206</c:v>
                </c:pt>
                <c:pt idx="3">
                  <c:v>4540</c:v>
                </c:pt>
                <c:pt idx="4">
                  <c:v>4485</c:v>
                </c:pt>
                <c:pt idx="5">
                  <c:v>3676</c:v>
                </c:pt>
                <c:pt idx="6">
                  <c:v>3675</c:v>
                </c:pt>
                <c:pt idx="7">
                  <c:v>2545</c:v>
                </c:pt>
                <c:pt idx="8">
                  <c:v>2332</c:v>
                </c:pt>
                <c:pt idx="9">
                  <c:v>1723</c:v>
                </c:pt>
                <c:pt idx="10">
                  <c:v>1543</c:v>
                </c:pt>
                <c:pt idx="11">
                  <c:v>1408</c:v>
                </c:pt>
                <c:pt idx="12">
                  <c:v>1114</c:v>
                </c:pt>
                <c:pt idx="13">
                  <c:v>1033</c:v>
                </c:pt>
                <c:pt idx="14">
                  <c:v>930</c:v>
                </c:pt>
                <c:pt idx="15">
                  <c:v>711</c:v>
                </c:pt>
                <c:pt idx="16">
                  <c:v>651</c:v>
                </c:pt>
                <c:pt idx="17">
                  <c:v>578</c:v>
                </c:pt>
                <c:pt idx="18">
                  <c:v>489</c:v>
                </c:pt>
                <c:pt idx="19">
                  <c:v>426</c:v>
                </c:pt>
                <c:pt idx="20">
                  <c:v>416</c:v>
                </c:pt>
                <c:pt idx="21">
                  <c:v>385</c:v>
                </c:pt>
                <c:pt idx="22">
                  <c:v>378</c:v>
                </c:pt>
                <c:pt idx="23">
                  <c:v>339</c:v>
                </c:pt>
                <c:pt idx="24">
                  <c:v>280</c:v>
                </c:pt>
                <c:pt idx="25">
                  <c:v>264</c:v>
                </c:pt>
                <c:pt idx="26">
                  <c:v>253</c:v>
                </c:pt>
                <c:pt idx="27">
                  <c:v>214</c:v>
                </c:pt>
                <c:pt idx="28">
                  <c:v>185</c:v>
                </c:pt>
                <c:pt idx="29">
                  <c:v>100</c:v>
                </c:pt>
                <c:pt idx="30">
                  <c:v>92</c:v>
                </c:pt>
                <c:pt idx="31">
                  <c:v>78</c:v>
                </c:pt>
                <c:pt idx="32">
                  <c:v>62</c:v>
                </c:pt>
                <c:pt idx="3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Empresa'!$M$48:$M$60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AA00</c:v>
                </c:pt>
                <c:pt idx="4">
                  <c:v>AT3P</c:v>
                </c:pt>
                <c:pt idx="5">
                  <c:v>WA50</c:v>
                </c:pt>
                <c:pt idx="6">
                  <c:v>AT5T</c:v>
                </c:pt>
                <c:pt idx="7">
                  <c:v>A100</c:v>
                </c:pt>
                <c:pt idx="8">
                  <c:v>SS2</c:v>
                </c:pt>
                <c:pt idx="9">
                  <c:v>G164</c:v>
                </c:pt>
                <c:pt idx="10">
                  <c:v>SS2P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Empresa'!$U$48:$U$60</c:f>
              <c:numCache>
                <c:formatCode>_-* #,##0_-;\-* #,##0_-;_-* "-"??_-;_-@_-</c:formatCode>
                <c:ptCount val="13"/>
                <c:pt idx="0">
                  <c:v>11901.521000000001</c:v>
                </c:pt>
                <c:pt idx="1">
                  <c:v>11616.871666666666</c:v>
                </c:pt>
                <c:pt idx="2">
                  <c:v>6406.2166666666672</c:v>
                </c:pt>
                <c:pt idx="3">
                  <c:v>3506.3163333333332</c:v>
                </c:pt>
                <c:pt idx="4">
                  <c:v>1228.7666666666669</c:v>
                </c:pt>
                <c:pt idx="5">
                  <c:v>993.81833333333338</c:v>
                </c:pt>
                <c:pt idx="6">
                  <c:v>986.18333333333339</c:v>
                </c:pt>
                <c:pt idx="7">
                  <c:v>740.79333333333329</c:v>
                </c:pt>
                <c:pt idx="8">
                  <c:v>493.25</c:v>
                </c:pt>
                <c:pt idx="9">
                  <c:v>367.5</c:v>
                </c:pt>
                <c:pt idx="10">
                  <c:v>350.34833333333336</c:v>
                </c:pt>
                <c:pt idx="11">
                  <c:v>101.5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Empresa'!$M$171:$M$204</c:f>
              <c:strCache>
                <c:ptCount val="34"/>
                <c:pt idx="0">
                  <c:v>SANIDAD VEGETAL</c:v>
                </c:pt>
                <c:pt idx="1">
                  <c:v>CALIMA S.A.S</c:v>
                </c:pt>
                <c:pt idx="2">
                  <c:v>AAFAA SAS</c:v>
                </c:pt>
                <c:pt idx="3">
                  <c:v>ASA</c:v>
                </c:pt>
                <c:pt idx="4">
                  <c:v>TAES S.A.S</c:v>
                </c:pt>
                <c:pt idx="5">
                  <c:v>FUMIVILLA</c:v>
                </c:pt>
                <c:pt idx="6">
                  <c:v>CAAI S.A</c:v>
                </c:pt>
                <c:pt idx="7">
                  <c:v>SAO</c:v>
                </c:pt>
                <c:pt idx="8">
                  <c:v>AEROPENORT</c:v>
                </c:pt>
                <c:pt idx="9">
                  <c:v>FUMIGARAY</c:v>
                </c:pt>
                <c:pt idx="10">
                  <c:v>FARO</c:v>
                </c:pt>
                <c:pt idx="11">
                  <c:v>AGILL</c:v>
                </c:pt>
                <c:pt idx="12">
                  <c:v>COMPAÑIA DE ASPERSIONES AEREAS CONTROL B SAS ZOMAC</c:v>
                </c:pt>
                <c:pt idx="13">
                  <c:v>AVIOCOL</c:v>
                </c:pt>
                <c:pt idx="14">
                  <c:v>AEROTEC LTDA</c:v>
                </c:pt>
                <c:pt idx="15">
                  <c:v>ASEM LTDA</c:v>
                </c:pt>
                <c:pt idx="16">
                  <c:v>SAE LTDA</c:v>
                </c:pt>
                <c:pt idx="17">
                  <c:v>FAGA LTDA</c:v>
                </c:pt>
                <c:pt idx="18">
                  <c:v>SAU S.A.S.</c:v>
                </c:pt>
                <c:pt idx="19">
                  <c:v>ASAM</c:v>
                </c:pt>
                <c:pt idx="20">
                  <c:v>G&amp;G SAFA S.A.S</c:v>
                </c:pt>
                <c:pt idx="21">
                  <c:v>FUMICAÑA LTDA</c:v>
                </c:pt>
                <c:pt idx="22">
                  <c:v>FIBA S.A.S.</c:v>
                </c:pt>
                <c:pt idx="23">
                  <c:v>SANAR S.A.</c:v>
                </c:pt>
                <c:pt idx="24">
                  <c:v>CELTA GE</c:v>
                </c:pt>
                <c:pt idx="25">
                  <c:v>SAMBA</c:v>
                </c:pt>
                <c:pt idx="26">
                  <c:v>FUMINORTE</c:v>
                </c:pt>
                <c:pt idx="27">
                  <c:v>HELICE</c:v>
                </c:pt>
                <c:pt idx="28">
                  <c:v>FAGAN S.A.S.</c:v>
                </c:pt>
                <c:pt idx="29">
                  <c:v>NO REGISTRA</c:v>
                </c:pt>
                <c:pt idx="30">
                  <c:v>SAAC</c:v>
                </c:pt>
                <c:pt idx="31">
                  <c:v>ECO</c:v>
                </c:pt>
                <c:pt idx="32">
                  <c:v>FAAC S.A.S.</c:v>
                </c:pt>
                <c:pt idx="33">
                  <c:v>CCA LTDA </c:v>
                </c:pt>
              </c:strCache>
            </c:strRef>
          </c:cat>
          <c:val>
            <c:numRef>
              <c:f>'4. Tipo de Equipo y Empresa'!$U$171:$U$204</c:f>
              <c:numCache>
                <c:formatCode>_-* #,##0_-;\-* #,##0_-;_-* "-"??_-;_-@_-</c:formatCode>
                <c:ptCount val="34"/>
                <c:pt idx="0">
                  <c:v>7576</c:v>
                </c:pt>
                <c:pt idx="1">
                  <c:v>5805.2333333333336</c:v>
                </c:pt>
                <c:pt idx="2">
                  <c:v>3506.3163333333332</c:v>
                </c:pt>
                <c:pt idx="3">
                  <c:v>2013.666666666667</c:v>
                </c:pt>
                <c:pt idx="4">
                  <c:v>1752.6666666666665</c:v>
                </c:pt>
                <c:pt idx="5">
                  <c:v>1742.5000000000002</c:v>
                </c:pt>
                <c:pt idx="6">
                  <c:v>1669.9</c:v>
                </c:pt>
                <c:pt idx="7">
                  <c:v>1313</c:v>
                </c:pt>
                <c:pt idx="8">
                  <c:v>1195.71</c:v>
                </c:pt>
                <c:pt idx="9">
                  <c:v>1145.2666666666669</c:v>
                </c:pt>
                <c:pt idx="10">
                  <c:v>1129.25</c:v>
                </c:pt>
                <c:pt idx="11">
                  <c:v>1044.4833333333333</c:v>
                </c:pt>
                <c:pt idx="12">
                  <c:v>986.18333333333339</c:v>
                </c:pt>
                <c:pt idx="13">
                  <c:v>974.80833333333328</c:v>
                </c:pt>
                <c:pt idx="14">
                  <c:v>961.25000000000011</c:v>
                </c:pt>
                <c:pt idx="15">
                  <c:v>889.56666666666672</c:v>
                </c:pt>
                <c:pt idx="16">
                  <c:v>862.14499999999998</c:v>
                </c:pt>
                <c:pt idx="17">
                  <c:v>662.65000000000009</c:v>
                </c:pt>
                <c:pt idx="18">
                  <c:v>556.4666666666667</c:v>
                </c:pt>
                <c:pt idx="19">
                  <c:v>370.00599999999997</c:v>
                </c:pt>
                <c:pt idx="20">
                  <c:v>334.68333333333334</c:v>
                </c:pt>
                <c:pt idx="21">
                  <c:v>316</c:v>
                </c:pt>
                <c:pt idx="22">
                  <c:v>252.73333333333332</c:v>
                </c:pt>
                <c:pt idx="23">
                  <c:v>233.68333333333334</c:v>
                </c:pt>
                <c:pt idx="24">
                  <c:v>215</c:v>
                </c:pt>
                <c:pt idx="25">
                  <c:v>194</c:v>
                </c:pt>
                <c:pt idx="26">
                  <c:v>184.95</c:v>
                </c:pt>
                <c:pt idx="27">
                  <c:v>181.21666666666664</c:v>
                </c:pt>
                <c:pt idx="28">
                  <c:v>179</c:v>
                </c:pt>
                <c:pt idx="29">
                  <c:v>178</c:v>
                </c:pt>
                <c:pt idx="30">
                  <c:v>138</c:v>
                </c:pt>
                <c:pt idx="31">
                  <c:v>55.75</c:v>
                </c:pt>
                <c:pt idx="32">
                  <c:v>50</c:v>
                </c:pt>
                <c:pt idx="3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Empresa'!$M$12:$M$24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PA25</c:v>
                </c:pt>
                <c:pt idx="3">
                  <c:v>AT5T</c:v>
                </c:pt>
                <c:pt idx="4">
                  <c:v>AT3P</c:v>
                </c:pt>
                <c:pt idx="5">
                  <c:v>SS2</c:v>
                </c:pt>
                <c:pt idx="6">
                  <c:v>SS2P</c:v>
                </c:pt>
                <c:pt idx="7">
                  <c:v>WA50</c:v>
                </c:pt>
                <c:pt idx="8">
                  <c:v>A100</c:v>
                </c:pt>
                <c:pt idx="9">
                  <c:v>G164</c:v>
                </c:pt>
                <c:pt idx="10">
                  <c:v>AA00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Empresa'!$U$12:$U$24</c:f>
              <c:numCache>
                <c:formatCode>_-* #,##0_-;\-* #,##0_-;_-* "-"??_-;_-@_-</c:formatCode>
                <c:ptCount val="13"/>
                <c:pt idx="0">
                  <c:v>670114.74000000011</c:v>
                </c:pt>
                <c:pt idx="1">
                  <c:v>496466.3</c:v>
                </c:pt>
                <c:pt idx="2">
                  <c:v>191257.62000000002</c:v>
                </c:pt>
                <c:pt idx="3">
                  <c:v>168686.5</c:v>
                </c:pt>
                <c:pt idx="4">
                  <c:v>75718.98</c:v>
                </c:pt>
                <c:pt idx="5">
                  <c:v>34980.869999999995</c:v>
                </c:pt>
                <c:pt idx="6">
                  <c:v>29401.11</c:v>
                </c:pt>
                <c:pt idx="7">
                  <c:v>20781.55</c:v>
                </c:pt>
                <c:pt idx="8">
                  <c:v>20234.48</c:v>
                </c:pt>
                <c:pt idx="9">
                  <c:v>19095</c:v>
                </c:pt>
                <c:pt idx="10">
                  <c:v>14855.34</c:v>
                </c:pt>
                <c:pt idx="11">
                  <c:v>5194</c:v>
                </c:pt>
                <c:pt idx="1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image" Target="../media/image6.png"/><Relationship Id="rId7" Type="http://schemas.openxmlformats.org/officeDocument/2006/relationships/chart" Target="../charts/chart8.xml"/><Relationship Id="rId2" Type="http://schemas.openxmlformats.org/officeDocument/2006/relationships/hyperlink" Target="#'2. Tipo de Cultivo'!A1"/><Relationship Id="rId1" Type="http://schemas.openxmlformats.org/officeDocument/2006/relationships/chart" Target="../charts/chart6.xml"/><Relationship Id="rId6" Type="http://schemas.openxmlformats.org/officeDocument/2006/relationships/chart" Target="../charts/chart7.xml"/><Relationship Id="rId5" Type="http://schemas.openxmlformats.org/officeDocument/2006/relationships/hyperlink" Target="#Contenido!A1"/><Relationship Id="rId4" Type="http://schemas.openxmlformats.org/officeDocument/2006/relationships/hyperlink" Target="#'4. Tipo de Equipo y Empresa'!A1"/><Relationship Id="rId9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7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JULIO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Julio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131108</xdr:rowOff>
    </xdr:from>
    <xdr:to>
      <xdr:col>0</xdr:col>
      <xdr:colOff>9545955</xdr:colOff>
      <xdr:row>55</xdr:row>
      <xdr:rowOff>121584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699932"/>
          <a:ext cx="9540081" cy="7050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23</xdr:row>
      <xdr:rowOff>0</xdr:rowOff>
    </xdr:from>
    <xdr:to>
      <xdr:col>21</xdr:col>
      <xdr:colOff>1490382</xdr:colOff>
      <xdr:row>46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121114</xdr:rowOff>
    </xdr:from>
    <xdr:to>
      <xdr:col>22</xdr:col>
      <xdr:colOff>281783</xdr:colOff>
      <xdr:row>3</xdr:row>
      <xdr:rowOff>61553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162636" y="277996"/>
          <a:ext cx="1162794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491809</xdr:colOff>
      <xdr:row>1</xdr:row>
      <xdr:rowOff>56028</xdr:rowOff>
    </xdr:from>
    <xdr:to>
      <xdr:col>21</xdr:col>
      <xdr:colOff>808552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409015" y="212910"/>
          <a:ext cx="1885566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21</xdr:col>
      <xdr:colOff>1473448</xdr:colOff>
      <xdr:row>71</xdr:row>
      <xdr:rowOff>11206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D3B4D23-B7B3-4365-A746-B35DDADDB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12</xdr:row>
      <xdr:rowOff>156881</xdr:rowOff>
    </xdr:from>
    <xdr:to>
      <xdr:col>32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</xdr:colOff>
      <xdr:row>37</xdr:row>
      <xdr:rowOff>156881</xdr:rowOff>
    </xdr:from>
    <xdr:to>
      <xdr:col>32</xdr:col>
      <xdr:colOff>47625</xdr:colOff>
      <xdr:row>55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608069</xdr:colOff>
      <xdr:row>0</xdr:row>
      <xdr:rowOff>0</xdr:rowOff>
    </xdr:from>
    <xdr:to>
      <xdr:col>23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22</xdr:col>
      <xdr:colOff>56590</xdr:colOff>
      <xdr:row>1</xdr:row>
      <xdr:rowOff>120024</xdr:rowOff>
    </xdr:from>
    <xdr:to>
      <xdr:col>24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26</xdr:col>
      <xdr:colOff>126133</xdr:colOff>
      <xdr:row>0</xdr:row>
      <xdr:rowOff>0</xdr:rowOff>
    </xdr:from>
    <xdr:to>
      <xdr:col>27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25</xdr:col>
      <xdr:colOff>782254</xdr:colOff>
      <xdr:row>1</xdr:row>
      <xdr:rowOff>104865</xdr:rowOff>
    </xdr:from>
    <xdr:to>
      <xdr:col>27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23</xdr:col>
      <xdr:colOff>560849</xdr:colOff>
      <xdr:row>1</xdr:row>
      <xdr:rowOff>50985</xdr:rowOff>
    </xdr:from>
    <xdr:to>
      <xdr:col>26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32</xdr:col>
      <xdr:colOff>38100</xdr:colOff>
      <xdr:row>75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132</xdr:row>
      <xdr:rowOff>161924</xdr:rowOff>
    </xdr:from>
    <xdr:to>
      <xdr:col>32</xdr:col>
      <xdr:colOff>38100</xdr:colOff>
      <xdr:row>200</xdr:row>
      <xdr:rowOff>19050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601351</xdr:colOff>
      <xdr:row>0</xdr:row>
      <xdr:rowOff>68356</xdr:rowOff>
    </xdr:from>
    <xdr:to>
      <xdr:col>23</xdr:col>
      <xdr:colOff>525574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22</xdr:col>
      <xdr:colOff>61076</xdr:colOff>
      <xdr:row>1</xdr:row>
      <xdr:rowOff>199586</xdr:rowOff>
    </xdr:from>
    <xdr:to>
      <xdr:col>24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26</xdr:col>
      <xdr:colOff>175439</xdr:colOff>
      <xdr:row>0</xdr:row>
      <xdr:rowOff>68356</xdr:rowOff>
    </xdr:from>
    <xdr:to>
      <xdr:col>27</xdr:col>
      <xdr:colOff>68913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26</xdr:col>
      <xdr:colOff>42666</xdr:colOff>
      <xdr:row>1</xdr:row>
      <xdr:rowOff>173221</xdr:rowOff>
    </xdr:from>
    <xdr:to>
      <xdr:col>27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23</xdr:col>
      <xdr:colOff>598949</xdr:colOff>
      <xdr:row>1</xdr:row>
      <xdr:rowOff>119341</xdr:rowOff>
    </xdr:from>
    <xdr:to>
      <xdr:col>26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23</xdr:col>
      <xdr:colOff>33618</xdr:colOff>
      <xdr:row>8</xdr:row>
      <xdr:rowOff>0</xdr:rowOff>
    </xdr:from>
    <xdr:to>
      <xdr:col>32</xdr:col>
      <xdr:colOff>71718</xdr:colOff>
      <xdr:row>29</xdr:row>
      <xdr:rowOff>134471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32</xdr:col>
      <xdr:colOff>38100</xdr:colOff>
      <xdr:row>105</xdr:row>
      <xdr:rowOff>0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728382</xdr:colOff>
      <xdr:row>107</xdr:row>
      <xdr:rowOff>100853</xdr:rowOff>
    </xdr:from>
    <xdr:to>
      <xdr:col>32</xdr:col>
      <xdr:colOff>56029</xdr:colOff>
      <xdr:row>129</xdr:row>
      <xdr:rowOff>179293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422</xdr:row>
      <xdr:rowOff>0</xdr:rowOff>
    </xdr:from>
    <xdr:to>
      <xdr:col>32</xdr:col>
      <xdr:colOff>38100</xdr:colOff>
      <xdr:row>445</xdr:row>
      <xdr:rowOff>33617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C17C79A2-256C-452D-9285-FB9CB76C5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27</xdr:row>
      <xdr:rowOff>152400</xdr:rowOff>
    </xdr:from>
    <xdr:to>
      <xdr:col>32</xdr:col>
      <xdr:colOff>506942</xdr:colOff>
      <xdr:row>43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16809</xdr:colOff>
      <xdr:row>130</xdr:row>
      <xdr:rowOff>11766</xdr:rowOff>
    </xdr:from>
    <xdr:to>
      <xdr:col>33</xdr:col>
      <xdr:colOff>460002</xdr:colOff>
      <xdr:row>164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684268</xdr:colOff>
      <xdr:row>1</xdr:row>
      <xdr:rowOff>5603</xdr:rowOff>
    </xdr:from>
    <xdr:to>
      <xdr:col>23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22</xdr:col>
      <xdr:colOff>143994</xdr:colOff>
      <xdr:row>2</xdr:row>
      <xdr:rowOff>69597</xdr:rowOff>
    </xdr:from>
    <xdr:to>
      <xdr:col>24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24</xdr:col>
      <xdr:colOff>74515</xdr:colOff>
      <xdr:row>1</xdr:row>
      <xdr:rowOff>168647</xdr:rowOff>
    </xdr:from>
    <xdr:to>
      <xdr:col>26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32</xdr:col>
      <xdr:colOff>497417</xdr:colOff>
      <xdr:row>61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168</xdr:row>
      <xdr:rowOff>0</xdr:rowOff>
    </xdr:from>
    <xdr:to>
      <xdr:col>33</xdr:col>
      <xdr:colOff>448235</xdr:colOff>
      <xdr:row>203</xdr:row>
      <xdr:rowOff>26894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20731</xdr:colOff>
      <xdr:row>9</xdr:row>
      <xdr:rowOff>118782</xdr:rowOff>
    </xdr:from>
    <xdr:to>
      <xdr:col>32</xdr:col>
      <xdr:colOff>518148</xdr:colOff>
      <xdr:row>25</xdr:row>
      <xdr:rowOff>22412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3.635164814812" createdVersion="8" refreshedVersion="8" minRefreshableVersion="3" recordCount="1267" xr:uid="{AD849FD0-DCF5-4A6F-86FE-51DCE1DBE51F}">
  <cacheSource type="worksheet">
    <worksheetSource ref="A1:R1268" sheet="Basededatos"/>
  </cacheSource>
  <cacheFields count="18">
    <cacheField name="Fecha" numFmtId="164">
      <sharedItems containsSemiMixedTypes="0" containsNonDate="0" containsDate="1" containsString="0" minDate="2024-01-01T00:00:00" maxDate="2024-07-02T00:00:00"/>
    </cacheField>
    <cacheField name="Mes" numFmtId="164">
      <sharedItems count="7">
        <s v="enero"/>
        <s v="febrero"/>
        <s v="marzo"/>
        <s v="abril"/>
        <s v="mayo"/>
        <s v="junio"/>
        <s v="julio"/>
      </sharedItems>
    </cacheField>
    <cacheField name="Sigla Empresa" numFmtId="0">
      <sharedItems/>
    </cacheField>
    <cacheField name="Nombre" numFmtId="0">
      <sharedItems count="34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  <s v="CCA LTDA "/>
        <s v="FAAC S.A.S."/>
      </sharedItems>
    </cacheField>
    <cacheField name="Departamento" numFmtId="0">
      <sharedItems count="20">
        <s v="Casanare"/>
        <s v="Cesar"/>
        <s v="La Guajira"/>
        <s v="Magdalena"/>
        <s v="Antioquia"/>
        <s v="Meta"/>
        <s v="Tolima"/>
        <s v="Valle del Cauca"/>
        <s v="Huila"/>
        <s v="Arauca"/>
        <s v="Bolívar"/>
        <s v="Atlántico"/>
        <s v="Cauca"/>
        <s v="Risaralda"/>
        <s v="Caldas"/>
        <s v="Boyacá"/>
        <s v="Vichada"/>
        <s v="Quindio"/>
        <s v="Santander"/>
        <s v="ESPINAL" u="1"/>
      </sharedItems>
    </cacheField>
    <cacheField name="Municipio" numFmtId="0">
      <sharedItems/>
    </cacheField>
    <cacheField name="Pista" numFmtId="0">
      <sharedItems/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5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0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  <cacheField name="LARGO" numFmtId="0">
      <sharedItems containsSemiMixedTypes="0" containsString="0" containsNumber="1" containsInteger="1" minValue="1" maxValue="5"/>
    </cacheField>
    <cacheField name="HORAS" numFmtId="43">
      <sharedItems containsMixedTypes="1" containsNumber="1" containsInteger="1" minValue="1" maxValue="100"/>
    </cacheField>
    <cacheField name="MINUTOS" numFmtId="43">
      <sharedItems containsMixedTypes="1" containsNumber="1" containsInteger="1" minValue="0" maxValue="30"/>
    </cacheField>
    <cacheField name="Total Minutos" numFmtId="165">
      <sharedItems containsSemiMixedTypes="0" containsString="0" containsNumber="1" minValue="0" maxValue="6000"/>
    </cacheField>
    <cacheField name="Total Horas" numFmtId="165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3.635780208337" createdVersion="8" refreshedVersion="8" minRefreshableVersion="3" recordCount="1267" xr:uid="{BFC85826-A82B-4CFD-8A77-EFBC5FB724A0}">
  <cacheSource type="worksheet">
    <worksheetSource ref="A1:M1268" sheet="Basededatos"/>
  </cacheSource>
  <cacheFields count="13">
    <cacheField name="Fecha" numFmtId="164">
      <sharedItems containsSemiMixedTypes="0" containsNonDate="0" containsDate="1" containsString="0" minDate="2024-01-01T00:00:00" maxDate="2024-07-02T00:00:00"/>
    </cacheField>
    <cacheField name="Mes" numFmtId="164">
      <sharedItems count="7">
        <s v="enero"/>
        <s v="febrero"/>
        <s v="marzo"/>
        <s v="abril"/>
        <s v="mayo"/>
        <s v="junio"/>
        <s v="julio"/>
      </sharedItems>
    </cacheField>
    <cacheField name="Sigla Empresa" numFmtId="0">
      <sharedItems/>
    </cacheField>
    <cacheField name="Nombre" numFmtId="0">
      <sharedItems count="34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  <s v="CCA LTDA "/>
        <s v="FAAC S.A.S."/>
      </sharedItems>
    </cacheField>
    <cacheField name="Departamento" numFmtId="0">
      <sharedItems count="20">
        <s v="Casanare"/>
        <s v="Cesar"/>
        <s v="La Guajira"/>
        <s v="Magdalena"/>
        <s v="Antioquia"/>
        <s v="Meta"/>
        <s v="Tolima"/>
        <s v="Valle del Cauca"/>
        <s v="Huila"/>
        <s v="Arauca"/>
        <s v="Bolívar"/>
        <s v="Atlántico"/>
        <s v="Cauca"/>
        <s v="Risaralda"/>
        <s v="Caldas"/>
        <s v="Boyacá"/>
        <s v="Vichada"/>
        <s v="Quindio"/>
        <s v="Santander"/>
        <s v="ESPINAL" u="1"/>
      </sharedItems>
    </cacheField>
    <cacheField name="Municipio" numFmtId="0">
      <sharedItems count="70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 - 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JAMUNDÍ"/>
        <s v="CUMARIBO"/>
        <s v="PUERTO GAITÁN"/>
        <s v="ARMENIA"/>
        <s v="CAICEDONIA"/>
        <s v="LA TEBAIDA"/>
        <s v="LA UNIÓN"/>
        <s v="QUIMBAYA"/>
        <s v="SABANA DE TORRES"/>
        <s v="SAN LUIS DE PALENQUE"/>
        <s v="VILLANUEVA - CASANARE"/>
        <s v="PORE"/>
        <s v="EL ESPINAL"/>
        <s v="BOLÍVAR"/>
      </sharedItems>
    </cacheField>
    <cacheField name="Pista" numFmtId="0">
      <sharedItems count="106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ASASANSARTIN"/>
        <s v="VNU"/>
        <s v="AGJ"/>
        <s v="LOSCEDROS"/>
        <s v="LALUCHA"/>
        <s v="CMR(PISTA LA MARIA) 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SQRJ"/>
        <s v="SKIS"/>
        <s v="SQNS"/>
        <s v="7GS"/>
        <s v="7FU"/>
        <s v="SBT"/>
        <s v="ELE"/>
        <s v="CPNA"/>
        <s v="PIE"/>
        <s v="MAHANAIM"/>
        <s v="LAPOREÑA"/>
        <s v="LA LUCHA"/>
      </sharedItems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5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0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7">
  <r>
    <d v="2024-01-01T00:00:00"/>
    <x v="0"/>
    <s v="0BH"/>
    <x v="0"/>
    <x v="0"/>
    <s v="AGUAZUL"/>
    <s v="9CZ"/>
    <s v="HK2171"/>
    <x v="0"/>
    <x v="0"/>
    <n v="2"/>
    <n v="240"/>
    <n v="4"/>
    <n v="1"/>
    <s v="4"/>
    <n v="0"/>
    <n v="240"/>
    <n v="4"/>
  </r>
  <r>
    <d v="2024-01-01T00:00:00"/>
    <x v="0"/>
    <s v="0BH"/>
    <x v="0"/>
    <x v="0"/>
    <s v="MONTERREY"/>
    <s v="9MC"/>
    <s v="HK2171"/>
    <x v="0"/>
    <x v="0"/>
    <n v="2"/>
    <n v="300"/>
    <n v="430"/>
    <n v="3"/>
    <s v="43"/>
    <s v="0"/>
    <n v="2580"/>
    <n v="43"/>
  </r>
  <r>
    <d v="2024-01-01T00:00:00"/>
    <x v="0"/>
    <s v="0BH"/>
    <x v="0"/>
    <x v="0"/>
    <s v="NUNCHÍA"/>
    <s v="NIA"/>
    <s v="HK2108"/>
    <x v="0"/>
    <x v="0"/>
    <n v="11"/>
    <n v="960"/>
    <n v="16"/>
    <n v="2"/>
    <s v="16"/>
    <n v="0"/>
    <n v="960"/>
    <n v="16"/>
  </r>
  <r>
    <d v="2024-01-01T00:00:00"/>
    <x v="0"/>
    <s v="0BM"/>
    <x v="1"/>
    <x v="1"/>
    <s v="EL PASO"/>
    <s v="MATADEINDIO"/>
    <s v="HK2065"/>
    <x v="0"/>
    <x v="1"/>
    <n v="14"/>
    <n v="428"/>
    <n v="518"/>
    <n v="3"/>
    <s v="51"/>
    <s v="8"/>
    <n v="3068"/>
    <n v="51.133333333333333"/>
  </r>
  <r>
    <d v="2024-01-01T00:00:00"/>
    <x v="0"/>
    <s v="0BM"/>
    <x v="1"/>
    <x v="2"/>
    <s v="RIOHACHA"/>
    <s v="ASASANMARTIN"/>
    <s v="HK2095"/>
    <x v="0"/>
    <x v="1"/>
    <n v="73"/>
    <n v="1386.57"/>
    <n v="2406"/>
    <n v="4"/>
    <s v="24"/>
    <s v="06"/>
    <n v="1446"/>
    <n v="24.1"/>
  </r>
  <r>
    <d v="2024-01-01T00:00:00"/>
    <x v="0"/>
    <s v="0BM"/>
    <x v="1"/>
    <x v="3"/>
    <s v="SANTA MARTA"/>
    <s v="LADIVA"/>
    <s v="HK2004"/>
    <x v="0"/>
    <x v="1"/>
    <n v="67"/>
    <n v="1489.73"/>
    <n v="2248"/>
    <n v="4"/>
    <s v="22"/>
    <s v="48"/>
    <n v="1368"/>
    <n v="22.8"/>
  </r>
  <r>
    <d v="2024-01-01T00:00:00"/>
    <x v="0"/>
    <s v="0BM"/>
    <x v="1"/>
    <x v="3"/>
    <s v="ZONA BANANERA"/>
    <s v="LAAMALIA"/>
    <s v="HK1741"/>
    <x v="0"/>
    <x v="1"/>
    <n v="147"/>
    <n v="4244.5"/>
    <n v="6324"/>
    <n v="4"/>
    <s v="63"/>
    <s v="24"/>
    <n v="3804"/>
    <n v="63.4"/>
  </r>
  <r>
    <d v="2024-01-01T00:00:00"/>
    <x v="0"/>
    <s v="0BM"/>
    <x v="1"/>
    <x v="3"/>
    <s v="ZONA BANANERA"/>
    <s v="LAAMALIA"/>
    <s v="HK1750"/>
    <x v="0"/>
    <x v="1"/>
    <n v="155"/>
    <n v="4402.5"/>
    <n v="6536"/>
    <n v="4"/>
    <s v="65"/>
    <s v="36"/>
    <n v="3936"/>
    <n v="65.599999999999994"/>
  </r>
  <r>
    <d v="2024-01-01T00:00:00"/>
    <x v="0"/>
    <s v="0BM"/>
    <x v="1"/>
    <x v="3"/>
    <s v="ZONA BANANERA"/>
    <s v="LAAMALIA"/>
    <s v="HK2004"/>
    <x v="0"/>
    <x v="1"/>
    <n v="30"/>
    <n v="820"/>
    <n v="1018"/>
    <n v="4"/>
    <s v="10"/>
    <s v="18"/>
    <n v="618"/>
    <n v="10.3"/>
  </r>
  <r>
    <d v="2024-01-01T00:00:00"/>
    <x v="0"/>
    <s v="0BM"/>
    <x v="1"/>
    <x v="3"/>
    <s v="ZONA BANANERA"/>
    <s v="LAAMALIA"/>
    <s v="HK2065"/>
    <x v="0"/>
    <x v="1"/>
    <n v="138"/>
    <n v="3975.1"/>
    <n v="6106"/>
    <n v="4"/>
    <s v="61"/>
    <s v="06"/>
    <n v="3666"/>
    <n v="61.1"/>
  </r>
  <r>
    <d v="2024-01-01T00:00:00"/>
    <x v="0"/>
    <s v="0BR"/>
    <x v="2"/>
    <x v="4"/>
    <s v="APARTADÓ"/>
    <s v="LOSPLANES"/>
    <s v="HK2892"/>
    <x v="1"/>
    <x v="1"/>
    <n v="73"/>
    <n v="5552.5"/>
    <n v="39"/>
    <n v="2"/>
    <s v="39"/>
    <n v="0"/>
    <n v="2340"/>
    <n v="39"/>
  </r>
  <r>
    <d v="2024-01-01T00:00:00"/>
    <x v="0"/>
    <s v="0BR"/>
    <x v="2"/>
    <x v="4"/>
    <s v="APARTADÓ"/>
    <s v="LOSPLANES"/>
    <s v="HK4336"/>
    <x v="1"/>
    <x v="1"/>
    <n v="89"/>
    <n v="5107.2"/>
    <n v="366"/>
    <n v="3"/>
    <s v="36"/>
    <s v="6"/>
    <n v="2166"/>
    <n v="36.1"/>
  </r>
  <r>
    <d v="2024-01-01T00:00:00"/>
    <x v="0"/>
    <s v="0BR"/>
    <x v="2"/>
    <x v="4"/>
    <s v="APARTADÓ"/>
    <s v="LOSPLANES"/>
    <s v="HK4336"/>
    <x v="1"/>
    <x v="2"/>
    <n v="7"/>
    <n v="640"/>
    <n v="101"/>
    <n v="3"/>
    <s v="10"/>
    <s v="1"/>
    <n v="601"/>
    <n v="10.016666666666667"/>
  </r>
  <r>
    <d v="2024-01-01T00:00:00"/>
    <x v="0"/>
    <s v="0BR"/>
    <x v="2"/>
    <x v="4"/>
    <s v="APARTADÓ"/>
    <s v="LOSPLANES"/>
    <s v="HK4416"/>
    <x v="1"/>
    <x v="1"/>
    <n v="83"/>
    <n v="6267.4"/>
    <n v="401"/>
    <n v="3"/>
    <s v="40"/>
    <s v="1"/>
    <n v="2401"/>
    <n v="40.016666666666666"/>
  </r>
  <r>
    <d v="2024-01-01T00:00:00"/>
    <x v="0"/>
    <s v="0BR"/>
    <x v="2"/>
    <x v="4"/>
    <s v="APARTADÓ"/>
    <s v="LOSPLANES"/>
    <s v="HK4542"/>
    <x v="1"/>
    <x v="1"/>
    <n v="79"/>
    <n v="6036.3"/>
    <n v="443"/>
    <n v="3"/>
    <s v="44"/>
    <s v="3"/>
    <n v="2643"/>
    <n v="44.05"/>
  </r>
  <r>
    <d v="2024-01-01T00:00:00"/>
    <x v="0"/>
    <s v="0BR"/>
    <x v="2"/>
    <x v="4"/>
    <s v="APARTADÓ"/>
    <s v="LOSPLANES"/>
    <s v="HK4704"/>
    <x v="1"/>
    <x v="1"/>
    <n v="84"/>
    <n v="6201"/>
    <n v="405"/>
    <n v="3"/>
    <s v="40"/>
    <s v="5"/>
    <n v="2405"/>
    <n v="40.083333333333336"/>
  </r>
  <r>
    <d v="2024-01-01T00:00:00"/>
    <x v="0"/>
    <s v="0BR"/>
    <x v="2"/>
    <x v="4"/>
    <s v="APARTADÓ"/>
    <s v="LOSPLANES"/>
    <s v="HK4939"/>
    <x v="1"/>
    <x v="1"/>
    <n v="98"/>
    <n v="7189.7"/>
    <n v="429"/>
    <n v="3"/>
    <s v="42"/>
    <s v="9"/>
    <n v="2529"/>
    <n v="42.15"/>
  </r>
  <r>
    <d v="2024-01-01T00:00:00"/>
    <x v="0"/>
    <s v="0BR"/>
    <x v="2"/>
    <x v="4"/>
    <s v="APARTADÓ"/>
    <s v="LOSPLANES"/>
    <s v="HK5113"/>
    <x v="1"/>
    <x v="1"/>
    <n v="90"/>
    <n v="6554.4"/>
    <n v="458"/>
    <n v="3"/>
    <s v="45"/>
    <s v="8"/>
    <n v="2708"/>
    <n v="45.133333333333333"/>
  </r>
  <r>
    <d v="2024-01-01T00:00:00"/>
    <x v="0"/>
    <s v="0BR"/>
    <x v="2"/>
    <x v="4"/>
    <s v="APARTADÓ"/>
    <s v="LOSPLANES"/>
    <s v="HK5167"/>
    <x v="1"/>
    <x v="1"/>
    <n v="91"/>
    <n v="6848.1"/>
    <n v="454"/>
    <n v="3"/>
    <s v="45"/>
    <s v="4"/>
    <n v="2704"/>
    <n v="45.06666666666667"/>
  </r>
  <r>
    <d v="2024-01-01T00:00:00"/>
    <x v="0"/>
    <s v="0BR"/>
    <x v="2"/>
    <x v="4"/>
    <s v="APARTADÓ"/>
    <s v="LOSPLANES"/>
    <s v="HK5300"/>
    <x v="1"/>
    <x v="1"/>
    <n v="91"/>
    <n v="6184.2"/>
    <n v="472"/>
    <n v="3"/>
    <s v="47"/>
    <s v="2"/>
    <n v="2822"/>
    <n v="47.033333333333331"/>
  </r>
  <r>
    <d v="2024-01-01T00:00:00"/>
    <x v="0"/>
    <s v="0BR"/>
    <x v="2"/>
    <x v="4"/>
    <s v="APARTADÓ"/>
    <s v="LOSPLANES"/>
    <s v="HK5428"/>
    <x v="1"/>
    <x v="1"/>
    <n v="86"/>
    <n v="6346.3"/>
    <n v="415"/>
    <n v="3"/>
    <s v="41"/>
    <s v="5"/>
    <n v="2465"/>
    <n v="41.083333333333336"/>
  </r>
  <r>
    <d v="2024-01-01T00:00:00"/>
    <x v="0"/>
    <s v="0BR"/>
    <x v="2"/>
    <x v="3"/>
    <s v="CIÉNAGA"/>
    <s v="LACEIBA"/>
    <s v="HK1767"/>
    <x v="0"/>
    <x v="1"/>
    <n v="24"/>
    <n v="652.5"/>
    <n v="183"/>
    <n v="3"/>
    <s v="18"/>
    <s v="3"/>
    <n v="1083"/>
    <n v="18.05"/>
  </r>
  <r>
    <d v="2024-01-01T00:00:00"/>
    <x v="0"/>
    <s v="0BR"/>
    <x v="2"/>
    <x v="3"/>
    <s v="CIÉNAGA"/>
    <s v="LACEIBA"/>
    <s v="HK3631"/>
    <x v="0"/>
    <x v="1"/>
    <n v="49"/>
    <n v="1275"/>
    <n v="328"/>
    <n v="3"/>
    <s v="32"/>
    <s v="8"/>
    <n v="1928"/>
    <n v="32.133333333333333"/>
  </r>
  <r>
    <d v="2024-01-01T00:00:00"/>
    <x v="0"/>
    <s v="0BR"/>
    <x v="2"/>
    <x v="3"/>
    <s v="CIÉNAGA"/>
    <s v="LACEIBA"/>
    <s v="HK660"/>
    <x v="0"/>
    <x v="1"/>
    <n v="72"/>
    <n v="1972.5"/>
    <n v="498"/>
    <n v="3"/>
    <s v="49"/>
    <s v="8"/>
    <n v="2948"/>
    <n v="49.133333333333333"/>
  </r>
  <r>
    <d v="2024-01-01T00:00:00"/>
    <x v="0"/>
    <s v="0BR"/>
    <x v="2"/>
    <x v="4"/>
    <s v="TURBO"/>
    <s v="INDIRA"/>
    <s v="HK2892"/>
    <x v="1"/>
    <x v="1"/>
    <n v="12"/>
    <n v="913.4"/>
    <n v="54"/>
    <n v="2"/>
    <s v="54"/>
    <n v="0"/>
    <n v="3240"/>
    <n v="54"/>
  </r>
  <r>
    <d v="2024-01-01T00:00:00"/>
    <x v="0"/>
    <s v="0BR"/>
    <x v="2"/>
    <x v="4"/>
    <s v="TURBO"/>
    <s v="INDIRA"/>
    <s v="HK4336"/>
    <x v="1"/>
    <x v="1"/>
    <n v="16"/>
    <n v="1223.4000000000001"/>
    <n v="92"/>
    <n v="2"/>
    <s v="92"/>
    <n v="0"/>
    <n v="5520"/>
    <n v="92"/>
  </r>
  <r>
    <d v="2024-01-01T00:00:00"/>
    <x v="0"/>
    <s v="0BR"/>
    <x v="2"/>
    <x v="4"/>
    <s v="TURBO"/>
    <s v="INDIRA"/>
    <s v="HK4336"/>
    <x v="1"/>
    <x v="2"/>
    <n v="4"/>
    <n v="320"/>
    <n v="41"/>
    <n v="2"/>
    <s v="41"/>
    <n v="0"/>
    <n v="2460"/>
    <n v="41"/>
  </r>
  <r>
    <d v="2024-01-01T00:00:00"/>
    <x v="0"/>
    <s v="0BR"/>
    <x v="2"/>
    <x v="4"/>
    <s v="TURBO"/>
    <s v="INDIRA"/>
    <s v="HK4416"/>
    <x v="1"/>
    <x v="1"/>
    <n v="26"/>
    <n v="1990"/>
    <n v="118"/>
    <n v="3"/>
    <s v="11"/>
    <s v="8"/>
    <n v="668"/>
    <n v="11.133333333333333"/>
  </r>
  <r>
    <d v="2024-01-01T00:00:00"/>
    <x v="0"/>
    <s v="0BR"/>
    <x v="2"/>
    <x v="4"/>
    <s v="TURBO"/>
    <s v="INDIRA"/>
    <s v="HK4542"/>
    <x v="1"/>
    <x v="1"/>
    <n v="18"/>
    <n v="1440"/>
    <n v="9"/>
    <n v="1"/>
    <s v="9"/>
    <n v="0"/>
    <n v="540"/>
    <n v="9"/>
  </r>
  <r>
    <d v="2024-01-01T00:00:00"/>
    <x v="0"/>
    <s v="0BR"/>
    <x v="2"/>
    <x v="4"/>
    <s v="TURBO"/>
    <s v="INDIRA"/>
    <s v="HK4704"/>
    <x v="1"/>
    <x v="1"/>
    <n v="29"/>
    <n v="2150"/>
    <n v="127"/>
    <n v="3"/>
    <s v="12"/>
    <s v="7"/>
    <n v="727"/>
    <n v="12.116666666666667"/>
  </r>
  <r>
    <d v="2024-01-01T00:00:00"/>
    <x v="0"/>
    <s v="0BR"/>
    <x v="2"/>
    <x v="4"/>
    <s v="TURBO"/>
    <s v="INDIRA"/>
    <s v="HK4939"/>
    <x v="1"/>
    <x v="1"/>
    <n v="20"/>
    <n v="1584.9"/>
    <n v="88"/>
    <n v="2"/>
    <s v="88"/>
    <n v="0"/>
    <n v="5280"/>
    <n v="88"/>
  </r>
  <r>
    <d v="2024-01-01T00:00:00"/>
    <x v="0"/>
    <s v="0BR"/>
    <x v="2"/>
    <x v="4"/>
    <s v="TURBO"/>
    <s v="INDIRA"/>
    <s v="HK5113"/>
    <x v="1"/>
    <x v="1"/>
    <n v="8"/>
    <n v="613.29999999999995"/>
    <n v="35"/>
    <n v="2"/>
    <s v="35"/>
    <n v="0"/>
    <n v="2100"/>
    <n v="35"/>
  </r>
  <r>
    <d v="2024-01-01T00:00:00"/>
    <x v="0"/>
    <s v="0BR"/>
    <x v="2"/>
    <x v="4"/>
    <s v="TURBO"/>
    <s v="INDIRA"/>
    <s v="HK5167"/>
    <x v="1"/>
    <x v="1"/>
    <n v="21"/>
    <n v="1585"/>
    <n v="102"/>
    <n v="3"/>
    <s v="10"/>
    <s v="2"/>
    <n v="602"/>
    <n v="10.033333333333333"/>
  </r>
  <r>
    <d v="2024-01-01T00:00:00"/>
    <x v="0"/>
    <s v="0BR"/>
    <x v="2"/>
    <x v="4"/>
    <s v="TURBO"/>
    <s v="INDIRA"/>
    <s v="HK5300"/>
    <x v="1"/>
    <x v="1"/>
    <n v="29"/>
    <n v="2196.4"/>
    <n v="137"/>
    <n v="3"/>
    <s v="13"/>
    <s v="7"/>
    <n v="787"/>
    <n v="13.116666666666667"/>
  </r>
  <r>
    <d v="2024-01-01T00:00:00"/>
    <x v="0"/>
    <s v="0BR"/>
    <x v="2"/>
    <x v="4"/>
    <s v="TURBO"/>
    <s v="INDIRA"/>
    <s v="HK5428"/>
    <x v="1"/>
    <x v="1"/>
    <n v="27"/>
    <n v="2118.3000000000002"/>
    <n v="127"/>
    <n v="3"/>
    <s v="12"/>
    <s v="7"/>
    <n v="727"/>
    <n v="12.116666666666667"/>
  </r>
  <r>
    <d v="2024-01-01T00:00:00"/>
    <x v="0"/>
    <s v="0BS"/>
    <x v="3"/>
    <x v="1"/>
    <s v="AGUACHICA"/>
    <s v="AGY"/>
    <s v="HK1198"/>
    <x v="0"/>
    <x v="3"/>
    <n v="85"/>
    <n v="1477"/>
    <n v="3148"/>
    <n v="4"/>
    <s v="31"/>
    <s v="48"/>
    <n v="1908"/>
    <n v="31.8"/>
  </r>
  <r>
    <d v="2024-01-01T00:00:00"/>
    <x v="0"/>
    <s v="0BT"/>
    <x v="4"/>
    <x v="4"/>
    <s v="CAREPA"/>
    <s v="LOSCEDROS "/>
    <s v="HK5224"/>
    <x v="1"/>
    <x v="1"/>
    <n v="85"/>
    <n v="4990.79"/>
    <n v="3742"/>
    <n v="4"/>
    <s v="37"/>
    <s v="42"/>
    <n v="2262"/>
    <n v="37.700000000000003"/>
  </r>
  <r>
    <d v="2024-01-01T00:00:00"/>
    <x v="0"/>
    <s v="0BT"/>
    <x v="4"/>
    <x v="4"/>
    <s v="CAREPA"/>
    <s v="LOSCEDROS "/>
    <s v="HK5249"/>
    <x v="1"/>
    <x v="1"/>
    <n v="83"/>
    <n v="4707.07"/>
    <n v="3936"/>
    <n v="4"/>
    <s v="39"/>
    <s v="36"/>
    <n v="2376"/>
    <n v="39.6"/>
  </r>
  <r>
    <d v="2024-01-01T00:00:00"/>
    <x v="0"/>
    <s v="0BT"/>
    <x v="4"/>
    <x v="4"/>
    <s v="CAREPA"/>
    <s v="LOSCEDROS "/>
    <s v="HK5269"/>
    <x v="1"/>
    <x v="1"/>
    <n v="89"/>
    <n v="4993.2700000000004"/>
    <n v="4030"/>
    <n v="4"/>
    <s v="40"/>
    <s v="30"/>
    <n v="2430"/>
    <n v="40.5"/>
  </r>
  <r>
    <d v="2024-01-01T00:00:00"/>
    <x v="0"/>
    <s v="0BT"/>
    <x v="4"/>
    <x v="4"/>
    <s v="CAREPA"/>
    <s v="LOSCEDROS "/>
    <s v="HK5270"/>
    <x v="1"/>
    <x v="1"/>
    <n v="84"/>
    <n v="4744.1099999999997"/>
    <n v="3730"/>
    <n v="4"/>
    <s v="37"/>
    <s v="30"/>
    <n v="2250"/>
    <n v="37.5"/>
  </r>
  <r>
    <d v="2024-01-01T00:00:00"/>
    <x v="0"/>
    <s v="0BT"/>
    <x v="4"/>
    <x v="4"/>
    <s v="CAREPA"/>
    <s v="LOSCEDROS "/>
    <s v="HK5311"/>
    <x v="1"/>
    <x v="1"/>
    <n v="93"/>
    <n v="5288.96"/>
    <n v="3836"/>
    <n v="4"/>
    <s v="38"/>
    <s v="36"/>
    <n v="2316"/>
    <n v="38.6"/>
  </r>
  <r>
    <d v="2024-01-01T00:00:00"/>
    <x v="0"/>
    <s v="0BT"/>
    <x v="4"/>
    <x v="4"/>
    <s v="CAREPA"/>
    <s v="LOSCEDROS "/>
    <s v="HK5332"/>
    <x v="1"/>
    <x v="1"/>
    <n v="95"/>
    <n v="5433.27"/>
    <n v="3912"/>
    <n v="4"/>
    <s v="39"/>
    <s v="12"/>
    <n v="2352"/>
    <n v="39.200000000000003"/>
  </r>
  <r>
    <d v="2024-01-01T00:00:00"/>
    <x v="0"/>
    <s v="0CC"/>
    <x v="5"/>
    <x v="5"/>
    <s v="FUENTE DE ORO"/>
    <s v="FUT"/>
    <s v="HK1723"/>
    <x v="0"/>
    <x v="2"/>
    <n v="41"/>
    <n v="458"/>
    <n v="1446"/>
    <n v="4"/>
    <s v="14"/>
    <s v="46"/>
    <n v="886"/>
    <n v="14.766666666666667"/>
  </r>
  <r>
    <d v="2024-01-01T00:00:00"/>
    <x v="0"/>
    <s v="0CC"/>
    <x v="5"/>
    <x v="5"/>
    <s v="FUENTE DE ORO"/>
    <s v="FUT"/>
    <s v="HK1723"/>
    <x v="0"/>
    <x v="4"/>
    <n v="14"/>
    <n v="147"/>
    <n v="723"/>
    <n v="3"/>
    <s v="72"/>
    <s v="3"/>
    <n v="4323"/>
    <n v="72.05"/>
  </r>
  <r>
    <d v="2024-01-01T00:00:00"/>
    <x v="0"/>
    <s v="0CK"/>
    <x v="6"/>
    <x v="5"/>
    <s v="PUERTO LÓPEZ"/>
    <s v="PLD"/>
    <s v="HK2037"/>
    <x v="0"/>
    <x v="0"/>
    <n v="7"/>
    <n v="975"/>
    <n v="3230"/>
    <n v="4"/>
    <s v="32"/>
    <s v="30"/>
    <n v="1950"/>
    <n v="32.5"/>
  </r>
  <r>
    <d v="2024-01-01T00:00:00"/>
    <x v="0"/>
    <s v="0CP"/>
    <x v="7"/>
    <x v="6"/>
    <s v="PURIFICACIÓN"/>
    <s v="LAMARIA "/>
    <s v="HK383"/>
    <x v="2"/>
    <x v="0"/>
    <n v="86"/>
    <n v="1059"/>
    <n v="24"/>
    <n v="2"/>
    <s v="24"/>
    <n v="0"/>
    <n v="1440"/>
    <n v="24"/>
  </r>
  <r>
    <d v="2024-01-01T00:00:00"/>
    <x v="0"/>
    <s v="0CT"/>
    <x v="8"/>
    <x v="7"/>
    <s v="CARTAGO"/>
    <s v="CGW"/>
    <s v="HK1099"/>
    <x v="2"/>
    <x v="5"/>
    <n v="4"/>
    <n v="26"/>
    <n v="2"/>
    <n v="1"/>
    <s v="2"/>
    <n v="0"/>
    <n v="120"/>
    <n v="2"/>
  </r>
  <r>
    <d v="2024-01-01T00:00:00"/>
    <x v="0"/>
    <s v="0CT"/>
    <x v="8"/>
    <x v="7"/>
    <s v="CARTAGO"/>
    <s v="CGW"/>
    <s v="HK1099"/>
    <x v="2"/>
    <x v="6"/>
    <n v="28"/>
    <n v="369.81"/>
    <n v="1406"/>
    <n v="4"/>
    <s v="14"/>
    <s v="06"/>
    <n v="846"/>
    <n v="14.1"/>
  </r>
  <r>
    <d v="2024-01-01T00:00:00"/>
    <x v="0"/>
    <s v="0CT"/>
    <x v="8"/>
    <x v="7"/>
    <s v="CARTAGO"/>
    <s v="CGW"/>
    <s v="HK1100"/>
    <x v="2"/>
    <x v="7"/>
    <n v="4"/>
    <n v="24"/>
    <n v="2"/>
    <n v="1"/>
    <s v="2"/>
    <n v="0"/>
    <n v="120"/>
    <n v="2"/>
  </r>
  <r>
    <d v="2024-01-01T00:00:00"/>
    <x v="0"/>
    <s v="0CW"/>
    <x v="9"/>
    <x v="5"/>
    <s v="CUMARAL"/>
    <s v="CMR"/>
    <s v="HK1525"/>
    <x v="0"/>
    <x v="0"/>
    <n v="23"/>
    <n v="923"/>
    <n v="1193"/>
    <n v="4"/>
    <s v="11"/>
    <s v="93"/>
    <n v="753"/>
    <n v="12.55"/>
  </r>
  <r>
    <d v="2024-01-01T00:00:00"/>
    <x v="0"/>
    <s v="0DD"/>
    <x v="10"/>
    <x v="6"/>
    <s v="ALVARADO"/>
    <s v="AGB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ALVARADO"/>
    <s v="AGB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ALVARADO"/>
    <s v="AGB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ALVARADO"/>
    <s v="CAT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AMBALEMA"/>
    <s v="CRT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8"/>
    <s v="CAMPOALEGRE"/>
    <s v="CUM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s v="CAMPOALEGRE"/>
    <s v="CUM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8"/>
    <s v="CAMPOALEGRE"/>
    <s v="ELH"/>
    <s v="HK1290"/>
    <x v="2"/>
    <x v="0"/>
    <n v="16"/>
    <n v="100"/>
    <n v="400"/>
    <n v="3"/>
    <s v="40"/>
    <s v="0"/>
    <n v="2400"/>
    <n v="40"/>
  </r>
  <r>
    <d v="2024-01-01T00:00:00"/>
    <x v="0"/>
    <s v="0DD"/>
    <x v="10"/>
    <x v="8"/>
    <s v="CAMPOALEGRE"/>
    <s v="ELH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ESPINAL"/>
    <s v="ABT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ESPINAL"/>
    <s v="ABT"/>
    <s v="HK1785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ESPINAL"/>
    <s v="ABT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ESPINAL"/>
    <s v="AGB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s v="ESPINAL"/>
    <s v="AGB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s v="ESPINAL"/>
    <s v="AGB"/>
    <s v="HK1781"/>
    <x v="2"/>
    <x v="5"/>
    <n v="2"/>
    <n v="12.5"/>
    <n v="30"/>
    <n v="2"/>
    <s v="30"/>
    <n v="0"/>
    <n v="1800"/>
    <n v="30"/>
  </r>
  <r>
    <d v="2024-01-01T00:00:00"/>
    <x v="0"/>
    <s v="0DD"/>
    <x v="10"/>
    <x v="6"/>
    <s v="ESPINAL"/>
    <s v="AGB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s v="ESPINAL"/>
    <s v="AGB"/>
    <s v="HK419"/>
    <x v="2"/>
    <x v="0"/>
    <n v="62"/>
    <n v="387.5"/>
    <n v="1530"/>
    <n v="4"/>
    <s v="15"/>
    <s v="30"/>
    <n v="930"/>
    <n v="15.5"/>
  </r>
  <r>
    <d v="2024-01-01T00:00:00"/>
    <x v="0"/>
    <s v="0DD"/>
    <x v="10"/>
    <x v="6"/>
    <s v="ESPINAL"/>
    <s v="AGB"/>
    <s v="HK419"/>
    <x v="2"/>
    <x v="6"/>
    <n v="2"/>
    <n v="12.5"/>
    <n v="30"/>
    <n v="2"/>
    <s v="30"/>
    <n v="0"/>
    <n v="1800"/>
    <n v="30"/>
  </r>
  <r>
    <d v="2024-01-01T00:00:00"/>
    <x v="0"/>
    <s v="0DD"/>
    <x v="10"/>
    <x v="6"/>
    <s v="ESPINAL"/>
    <s v="CHA"/>
    <s v="HK1325"/>
    <x v="2"/>
    <x v="0"/>
    <n v="10"/>
    <n v="62.5"/>
    <n v="230"/>
    <n v="3"/>
    <s v="23"/>
    <s v="0"/>
    <n v="1380"/>
    <n v="23"/>
  </r>
  <r>
    <d v="2024-01-01T00:00:00"/>
    <x v="0"/>
    <s v="0DD"/>
    <x v="10"/>
    <x v="6"/>
    <s v="ESPINAL"/>
    <s v="CHA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s v="ESPINAL"/>
    <s v="CHA"/>
    <s v="HK419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ESPINAL"/>
    <s v="ESS"/>
    <s v="HK2098"/>
    <x v="0"/>
    <x v="0"/>
    <n v="20"/>
    <n v="125"/>
    <n v="500"/>
    <n v="3"/>
    <s v="50"/>
    <s v="0"/>
    <n v="3000"/>
    <n v="50"/>
  </r>
  <r>
    <d v="2024-01-01T00:00:00"/>
    <x v="0"/>
    <s v="0DD"/>
    <x v="10"/>
    <x v="6"/>
    <s v="GUAMO"/>
    <s v="LAA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s v="GUAMO"/>
    <s v="LAA"/>
    <s v="HK1781"/>
    <x v="2"/>
    <x v="0"/>
    <n v="10"/>
    <n v="62.5"/>
    <n v="230"/>
    <n v="3"/>
    <s v="23"/>
    <s v="0"/>
    <n v="1380"/>
    <n v="23"/>
  </r>
  <r>
    <d v="2024-01-01T00:00:00"/>
    <x v="0"/>
    <s v="0DD"/>
    <x v="10"/>
    <x v="6"/>
    <s v="GUAMO"/>
    <s v="LAA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s v="GUAMO"/>
    <s v="LAA"/>
    <s v="HK419"/>
    <x v="2"/>
    <x v="0"/>
    <n v="10"/>
    <n v="62.5"/>
    <n v="230"/>
    <n v="3"/>
    <s v="23"/>
    <s v="0"/>
    <n v="1380"/>
    <n v="23"/>
  </r>
  <r>
    <d v="2024-01-01T00:00:00"/>
    <x v="0"/>
    <s v="0DD"/>
    <x v="10"/>
    <x v="6"/>
    <s v="GUAMO"/>
    <s v="LAA"/>
    <s v="HK419"/>
    <x v="2"/>
    <x v="8"/>
    <n v="2"/>
    <n v="12.5"/>
    <n v="30"/>
    <n v="2"/>
    <s v="30"/>
    <n v="0"/>
    <n v="1800"/>
    <n v="30"/>
  </r>
  <r>
    <d v="2024-01-01T00:00:00"/>
    <x v="0"/>
    <s v="0DD"/>
    <x v="10"/>
    <x v="6"/>
    <s v="IBAGUÉ"/>
    <s v="ECB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ECB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IBAGUÉ"/>
    <s v="ECB"/>
    <s v="HK732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IBAGUÉ"/>
    <s v="EET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EET"/>
    <s v="HK1785"/>
    <x v="2"/>
    <x v="0"/>
    <n v="14"/>
    <n v="87.5"/>
    <n v="330"/>
    <n v="3"/>
    <s v="33"/>
    <s v="0"/>
    <n v="1980"/>
    <n v="33"/>
  </r>
  <r>
    <d v="2024-01-01T00:00:00"/>
    <x v="0"/>
    <s v="0DD"/>
    <x v="10"/>
    <x v="6"/>
    <s v="IBAGUÉ"/>
    <s v="EET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IBAGUÉ"/>
    <s v="EPR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PPT"/>
    <s v="HK1680"/>
    <x v="2"/>
    <x v="6"/>
    <n v="2"/>
    <n v="12.5"/>
    <n v="30"/>
    <n v="2"/>
    <s v="30"/>
    <n v="0"/>
    <n v="1800"/>
    <n v="30"/>
  </r>
  <r>
    <d v="2024-01-01T00:00:00"/>
    <x v="0"/>
    <s v="0DD"/>
    <x v="10"/>
    <x v="6"/>
    <s v="IBAGUÉ"/>
    <s v="PPT"/>
    <s v="HK1785"/>
    <x v="2"/>
    <x v="0"/>
    <n v="18"/>
    <n v="112.5"/>
    <n v="430"/>
    <n v="3"/>
    <s v="43"/>
    <s v="0"/>
    <n v="2580"/>
    <n v="43"/>
  </r>
  <r>
    <d v="2024-01-01T00:00:00"/>
    <x v="0"/>
    <s v="0DD"/>
    <x v="10"/>
    <x v="6"/>
    <s v="IBAGUÉ"/>
    <s v="PPT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IBAGUÉ"/>
    <s v="RGR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RGR"/>
    <s v="HK1785"/>
    <x v="2"/>
    <x v="0"/>
    <n v="20"/>
    <n v="125"/>
    <n v="500"/>
    <n v="3"/>
    <s v="50"/>
    <s v="0"/>
    <n v="3000"/>
    <n v="50"/>
  </r>
  <r>
    <d v="2024-01-01T00:00:00"/>
    <x v="0"/>
    <s v="0DD"/>
    <x v="10"/>
    <x v="6"/>
    <s v="IBAGUÉ"/>
    <s v="RGR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RGR"/>
    <s v="HK732"/>
    <x v="2"/>
    <x v="6"/>
    <n v="2"/>
    <n v="12.5"/>
    <n v="30"/>
    <n v="2"/>
    <s v="30"/>
    <n v="0"/>
    <n v="1800"/>
    <n v="30"/>
  </r>
  <r>
    <d v="2024-01-01T00:00:00"/>
    <x v="0"/>
    <s v="0DD"/>
    <x v="10"/>
    <x v="8"/>
    <s v="PALERMO"/>
    <s v="GUN"/>
    <s v="HK1290"/>
    <x v="2"/>
    <x v="0"/>
    <n v="10"/>
    <n v="62.5"/>
    <n v="230"/>
    <n v="3"/>
    <s v="23"/>
    <s v="0"/>
    <n v="1380"/>
    <n v="23"/>
  </r>
  <r>
    <d v="2024-01-01T00:00:00"/>
    <x v="0"/>
    <s v="0DD"/>
    <x v="10"/>
    <x v="8"/>
    <s v="PALERMO"/>
    <s v="JUN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s v="PALERMO"/>
    <s v="JUN"/>
    <s v="HK1781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PIEDRAS"/>
    <s v="PRA 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PIEDRAS"/>
    <s v="SAM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PIEDRAS"/>
    <s v="SAM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PIEDRAS"/>
    <s v="SJT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8"/>
    <s v="TELLO"/>
    <s v="TLO"/>
    <s v="HK1290"/>
    <x v="2"/>
    <x v="0"/>
    <n v="12"/>
    <n v="75"/>
    <n v="300"/>
    <n v="3"/>
    <s v="30"/>
    <s v="0"/>
    <n v="1800"/>
    <n v="30"/>
  </r>
  <r>
    <d v="2024-01-01T00:00:00"/>
    <x v="0"/>
    <s v="0DD"/>
    <x v="10"/>
    <x v="8"/>
    <s v="TELLO"/>
    <s v="TLO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8"/>
    <s v="TESALIA"/>
    <s v="TSI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VENADILLO"/>
    <s v="BOL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VENADILLO"/>
    <s v="BOL"/>
    <s v="HK1680"/>
    <x v="2"/>
    <x v="6"/>
    <n v="2"/>
    <n v="12.5"/>
    <n v="30"/>
    <n v="2"/>
    <s v="30"/>
    <n v="0"/>
    <n v="1800"/>
    <n v="30"/>
  </r>
  <r>
    <d v="2024-01-01T00:00:00"/>
    <x v="0"/>
    <s v="0DL"/>
    <x v="11"/>
    <x v="0"/>
    <s v="MANÍ"/>
    <s v="SKDL"/>
    <s v="HK1970"/>
    <x v="0"/>
    <x v="0"/>
    <n v="12"/>
    <n v="2340"/>
    <n v="39"/>
    <n v="2"/>
    <s v="39"/>
    <n v="0"/>
    <n v="2340"/>
    <n v="39"/>
  </r>
  <r>
    <d v="2024-01-01T00:00:00"/>
    <x v="0"/>
    <s v="0DL"/>
    <x v="11"/>
    <x v="0"/>
    <s v="MANÍ"/>
    <s v="SKDL"/>
    <s v="HK5403"/>
    <x v="3"/>
    <x v="0"/>
    <n v="5"/>
    <n v="1030"/>
    <n v="1710"/>
    <n v="4"/>
    <s v="17"/>
    <s v="10"/>
    <n v="1030"/>
    <n v="17.166666666666668"/>
  </r>
  <r>
    <d v="2024-01-01T00:00:00"/>
    <x v="0"/>
    <s v="0DL"/>
    <x v="11"/>
    <x v="0"/>
    <s v="MANÍ"/>
    <s v="SKDL"/>
    <s v="HK655"/>
    <x v="0"/>
    <x v="0"/>
    <n v="6"/>
    <n v="990"/>
    <n v="1230"/>
    <n v="4"/>
    <s v="12"/>
    <s v="30"/>
    <n v="750"/>
    <n v="12.5"/>
  </r>
  <r>
    <d v="2024-01-01T00:00:00"/>
    <x v="0"/>
    <s v="0DL"/>
    <x v="11"/>
    <x v="5"/>
    <s v="PUERTO LÓPEZ"/>
    <s v="SQNP"/>
    <s v="HK1535"/>
    <x v="0"/>
    <x v="0"/>
    <n v="6"/>
    <n v="1230"/>
    <n v="2030"/>
    <n v="4"/>
    <s v="20"/>
    <s v="30"/>
    <n v="1230"/>
    <n v="20.5"/>
  </r>
  <r>
    <d v="2024-01-01T00:00:00"/>
    <x v="0"/>
    <s v="0DL"/>
    <x v="11"/>
    <x v="5"/>
    <s v="PUERTO LÓPEZ"/>
    <s v="SQNP"/>
    <s v="HK1639"/>
    <x v="0"/>
    <x v="0"/>
    <n v="15"/>
    <n v="1945"/>
    <n v="3220"/>
    <n v="4"/>
    <s v="32"/>
    <s v="20"/>
    <n v="1940"/>
    <n v="32.333333333333336"/>
  </r>
  <r>
    <d v="2024-01-01T00:00:00"/>
    <x v="0"/>
    <s v="0DP"/>
    <x v="12"/>
    <x v="9"/>
    <s v="ARAUCA - ARAUCA"/>
    <s v="LOSGAVANES"/>
    <s v="HK2466"/>
    <x v="0"/>
    <x v="0"/>
    <n v="7"/>
    <n v="1080"/>
    <n v="1810"/>
    <n v="4"/>
    <s v="18"/>
    <s v="10"/>
    <n v="1090"/>
    <n v="18.166666666666668"/>
  </r>
  <r>
    <d v="2024-01-01T00:00:00"/>
    <x v="0"/>
    <s v="0DR"/>
    <x v="13"/>
    <x v="5"/>
    <s v="VILLAVICENCIO"/>
    <s v="NUEVACANAIMA"/>
    <s v="HK1684"/>
    <x v="2"/>
    <x v="0"/>
    <n v="208"/>
    <n v="2895"/>
    <n v="52"/>
    <n v="2"/>
    <s v="52"/>
    <n v="0"/>
    <n v="3120"/>
    <n v="52"/>
  </r>
  <r>
    <d v="2024-01-01T00:00:00"/>
    <x v="0"/>
    <s v="0DU"/>
    <x v="14"/>
    <x v="5"/>
    <s v="VILLAVICENCIO"/>
    <s v="9AV"/>
    <s v="HK1739"/>
    <x v="0"/>
    <x v="0"/>
    <n v="86"/>
    <n v="1760"/>
    <n v="29"/>
    <n v="2"/>
    <s v="29"/>
    <n v="0"/>
    <n v="1740"/>
    <n v="29"/>
  </r>
  <r>
    <d v="2024-01-01T00:00:00"/>
    <x v="0"/>
    <s v="0DU"/>
    <x v="14"/>
    <x v="5"/>
    <s v="VILLAVICENCIO"/>
    <s v="9AV"/>
    <s v="HK1819"/>
    <x v="0"/>
    <x v="0"/>
    <n v="18"/>
    <n v="321"/>
    <n v="650"/>
    <n v="3"/>
    <s v="65"/>
    <s v="0"/>
    <n v="3900"/>
    <n v="65"/>
  </r>
  <r>
    <d v="2024-01-01T00:00:00"/>
    <x v="0"/>
    <s v="0DU"/>
    <x v="14"/>
    <x v="5"/>
    <s v="VILLAVICENCIO"/>
    <s v="9AV"/>
    <s v="HK2319"/>
    <x v="0"/>
    <x v="0"/>
    <n v="22"/>
    <n v="396"/>
    <n v="8"/>
    <n v="1"/>
    <s v="8"/>
    <n v="0"/>
    <n v="480"/>
    <n v="8"/>
  </r>
  <r>
    <d v="2024-01-01T00:00:00"/>
    <x v="0"/>
    <s v="0DU"/>
    <x v="14"/>
    <x v="5"/>
    <s v="VILLAVICENCIO"/>
    <s v="PRL"/>
    <s v="HK1971"/>
    <x v="0"/>
    <x v="0"/>
    <n v="2"/>
    <n v="20"/>
    <n v="1"/>
    <n v="1"/>
    <s v="1"/>
    <n v="0"/>
    <n v="60"/>
    <n v="1"/>
  </r>
  <r>
    <d v="2024-01-01T00:00:00"/>
    <x v="0"/>
    <s v="0DX"/>
    <x v="15"/>
    <x v="0"/>
    <s v="NUNCHÍA"/>
    <s v="NUT"/>
    <s v="HK1784"/>
    <x v="2"/>
    <x v="0"/>
    <n v="160"/>
    <n v="2400"/>
    <n v="60"/>
    <n v="2"/>
    <s v="60"/>
    <n v="0"/>
    <n v="3600"/>
    <n v="60"/>
  </r>
  <r>
    <d v="2024-01-01T00:00:00"/>
    <x v="0"/>
    <s v="0DX"/>
    <x v="15"/>
    <x v="0"/>
    <s v="NUNCHÍA"/>
    <s v="NUT"/>
    <s v="HK531"/>
    <x v="2"/>
    <x v="0"/>
    <n v="40"/>
    <n v="600"/>
    <n v="15"/>
    <n v="2"/>
    <s v="15"/>
    <n v="0"/>
    <n v="900"/>
    <n v="15"/>
  </r>
  <r>
    <d v="2024-01-01T00:00:00"/>
    <x v="0"/>
    <s v="0DX"/>
    <x v="15"/>
    <x v="10"/>
    <s v="VILLANUEVA"/>
    <s v="9AO"/>
    <s v="HK1136"/>
    <x v="2"/>
    <x v="0"/>
    <n v="27"/>
    <n v="412"/>
    <n v="1030"/>
    <n v="4"/>
    <s v="10"/>
    <s v="30"/>
    <n v="630"/>
    <n v="10.5"/>
  </r>
  <r>
    <d v="2024-01-01T00:00:00"/>
    <x v="0"/>
    <s v="0DX"/>
    <x v="15"/>
    <x v="10"/>
    <s v="VILLANUEVA"/>
    <s v="9AO"/>
    <s v="HK673"/>
    <x v="2"/>
    <x v="0"/>
    <n v="37"/>
    <n v="560"/>
    <n v="14"/>
    <n v="2"/>
    <s v="14"/>
    <n v="0"/>
    <n v="840"/>
    <n v="14"/>
  </r>
  <r>
    <d v="2024-01-01T00:00:00"/>
    <x v="0"/>
    <s v="0DX"/>
    <x v="15"/>
    <x v="10"/>
    <s v="VILLANUEVA"/>
    <s v="9AO"/>
    <s v="HK946"/>
    <x v="2"/>
    <x v="0"/>
    <n v="48"/>
    <n v="720"/>
    <n v="18"/>
    <n v="2"/>
    <s v="18"/>
    <n v="0"/>
    <n v="1080"/>
    <n v="18"/>
  </r>
  <r>
    <d v="2024-01-01T00:00:00"/>
    <x v="0"/>
    <s v="0DY"/>
    <x v="16"/>
    <x v="6"/>
    <s v="LÉRIDA"/>
    <s v="9IDY"/>
    <s v="HK1674"/>
    <x v="2"/>
    <x v="0"/>
    <n v="35"/>
    <n v="355"/>
    <n v="1420"/>
    <n v="4"/>
    <s v="14"/>
    <s v="20"/>
    <n v="860"/>
    <n v="14.333333333333334"/>
  </r>
  <r>
    <d v="2024-01-01T00:00:00"/>
    <x v="0"/>
    <s v="0EN"/>
    <x v="16"/>
    <x v="0"/>
    <s v="PAZ DE ARIPORO"/>
    <s v="LAFORTALEZA"/>
    <s v="HK1837"/>
    <x v="0"/>
    <x v="0"/>
    <n v="3"/>
    <n v="90"/>
    <n v="4"/>
    <n v="1"/>
    <s v="4"/>
    <n v="0"/>
    <n v="240"/>
    <n v="4"/>
  </r>
  <r>
    <d v="2024-01-01T00:00:00"/>
    <x v="0"/>
    <s v="0ER"/>
    <x v="17"/>
    <x v="0"/>
    <s v="YOPAL"/>
    <s v="LAREFORMA"/>
    <s v="HK1628"/>
    <x v="0"/>
    <x v="0"/>
    <n v="8"/>
    <n v="960"/>
    <n v="1640"/>
    <n v="4"/>
    <s v="16"/>
    <s v="40"/>
    <n v="1000"/>
    <n v="16.666666666666668"/>
  </r>
  <r>
    <d v="2024-01-01T00:00:00"/>
    <x v="0"/>
    <s v="0ER"/>
    <x v="17"/>
    <x v="0"/>
    <s v="YOPAL"/>
    <s v="LAREFORMA"/>
    <s v="HK1914"/>
    <x v="0"/>
    <x v="0"/>
    <n v="11"/>
    <n v="2290"/>
    <n v="3829"/>
    <n v="4"/>
    <s v="38"/>
    <s v="29"/>
    <n v="2309"/>
    <n v="38.483333333333334"/>
  </r>
  <r>
    <d v="2024-01-01T00:00:00"/>
    <x v="0"/>
    <s v="0ER"/>
    <x v="17"/>
    <x v="0"/>
    <s v="YOPAL"/>
    <s v="LAREFORMA"/>
    <s v="HK1967"/>
    <x v="0"/>
    <x v="0"/>
    <n v="6"/>
    <n v="750"/>
    <n v="1230"/>
    <n v="4"/>
    <s v="12"/>
    <s v="30"/>
    <n v="750"/>
    <n v="12.5"/>
  </r>
  <r>
    <d v="2024-01-01T00:00:00"/>
    <x v="0"/>
    <s v="0ET"/>
    <x v="18"/>
    <x v="11"/>
    <s v="CANDELARIA"/>
    <s v="LAESMERALDA"/>
    <s v="HK5218"/>
    <x v="4"/>
    <x v="7"/>
    <n v="50"/>
    <n v="1032.3399999999999"/>
    <n v="3118"/>
    <n v="4"/>
    <s v="31"/>
    <s v="18"/>
    <n v="1878"/>
    <n v="31.3"/>
  </r>
  <r>
    <d v="2024-01-01T00:00:00"/>
    <x v="0"/>
    <s v="0ET"/>
    <x v="18"/>
    <x v="11"/>
    <s v="CANDELARIA"/>
    <s v="LAESMERALDA"/>
    <s v="HK5336"/>
    <x v="4"/>
    <x v="7"/>
    <n v="61"/>
    <n v="1813.99"/>
    <n v="55"/>
    <n v="2"/>
    <s v="55"/>
    <n v="0"/>
    <n v="3300"/>
    <n v="55"/>
  </r>
  <r>
    <d v="2024-01-01T00:00:00"/>
    <x v="0"/>
    <s v="0EV"/>
    <x v="19"/>
    <x v="4"/>
    <s v="APARTADÓ"/>
    <s v="7KK"/>
    <s v="HK5384"/>
    <x v="5"/>
    <x v="1"/>
    <n v="95"/>
    <n v="6707"/>
    <n v="517"/>
    <n v="3"/>
    <s v="51"/>
    <s v="7"/>
    <n v="3067"/>
    <n v="51.116666666666667"/>
  </r>
  <r>
    <d v="2024-01-01T00:00:00"/>
    <x v="0"/>
    <s v="0EV"/>
    <x v="19"/>
    <x v="4"/>
    <s v="APARTADÓ"/>
    <s v="7KK"/>
    <s v="HK5386"/>
    <x v="5"/>
    <x v="1"/>
    <n v="112"/>
    <n v="8273"/>
    <n v="563"/>
    <n v="3"/>
    <s v="56"/>
    <s v="3"/>
    <n v="3363"/>
    <n v="56.05"/>
  </r>
  <r>
    <d v="2024-01-01T00:00:00"/>
    <x v="0"/>
    <s v="0EV"/>
    <x v="19"/>
    <x v="4"/>
    <s v="APARTADÓ"/>
    <s v="7KK"/>
    <s v="HK5387"/>
    <x v="5"/>
    <x v="1"/>
    <n v="117"/>
    <n v="8608.5"/>
    <n v="609"/>
    <n v="3"/>
    <s v="60"/>
    <s v="9"/>
    <n v="3609"/>
    <n v="60.15"/>
  </r>
  <r>
    <d v="2024-01-01T00:00:00"/>
    <x v="0"/>
    <s v="0EX"/>
    <x v="20"/>
    <x v="7"/>
    <s v="RIOFRÍO"/>
    <s v="LACARMELITA"/>
    <s v="HK5251"/>
    <x v="6"/>
    <x v="7"/>
    <n v="6"/>
    <n v="127.12"/>
    <n v="348"/>
    <n v="3"/>
    <s v="34"/>
    <s v="8"/>
    <n v="2048"/>
    <n v="34.133333333333333"/>
  </r>
  <r>
    <d v="2024-01-01T00:00:00"/>
    <x v="0"/>
    <s v="0EX"/>
    <x v="20"/>
    <x v="7"/>
    <s v="RIOFRÍO"/>
    <s v="LACARMELITA"/>
    <s v="HK5416"/>
    <x v="6"/>
    <x v="7"/>
    <n v="17"/>
    <n v="225.9"/>
    <n v="1106"/>
    <n v="4"/>
    <s v="11"/>
    <s v="06"/>
    <n v="666"/>
    <n v="11.1"/>
  </r>
  <r>
    <d v="2024-01-01T00:00:00"/>
    <x v="0"/>
    <s v="0EX"/>
    <x v="20"/>
    <x v="7"/>
    <s v="ZARZAL"/>
    <s v="RIOPAILA"/>
    <s v="HK5251"/>
    <x v="6"/>
    <x v="7"/>
    <n v="86"/>
    <n v="1515.03"/>
    <n v="4948"/>
    <n v="4"/>
    <s v="49"/>
    <s v="48"/>
    <n v="2988"/>
    <n v="49.8"/>
  </r>
  <r>
    <d v="2024-01-01T00:00:00"/>
    <x v="0"/>
    <s v="0EX"/>
    <x v="20"/>
    <x v="7"/>
    <s v="ZARZAL"/>
    <s v="RIOPAILA"/>
    <s v="HK5416"/>
    <x v="6"/>
    <x v="7"/>
    <n v="65"/>
    <n v="1156.29"/>
    <n v="3548"/>
    <n v="4"/>
    <s v="35"/>
    <s v="48"/>
    <n v="2148"/>
    <n v="35.799999999999997"/>
  </r>
  <r>
    <d v="2024-01-01T00:00:00"/>
    <x v="0"/>
    <s v="ODV"/>
    <x v="21"/>
    <x v="5"/>
    <s v="FUENTE DE ORO"/>
    <s v="MAJAGUAL"/>
    <s v="HK1738"/>
    <x v="0"/>
    <x v="9"/>
    <n v="1"/>
    <n v="12"/>
    <n v="32"/>
    <n v="2"/>
    <s v="32"/>
    <n v="0"/>
    <n v="1920"/>
    <n v="32"/>
  </r>
  <r>
    <d v="2024-01-01T00:00:00"/>
    <x v="0"/>
    <s v="ODV"/>
    <x v="21"/>
    <x v="5"/>
    <s v="FUENTE DE ORO"/>
    <s v="MAJAGUAL"/>
    <s v="HK1738"/>
    <x v="0"/>
    <x v="0"/>
    <n v="15"/>
    <n v="234"/>
    <n v="7"/>
    <n v="1"/>
    <s v="7"/>
    <n v="0"/>
    <n v="420"/>
    <n v="7"/>
  </r>
  <r>
    <d v="2024-01-01T00:00:00"/>
    <x v="0"/>
    <s v="ODV"/>
    <x v="21"/>
    <x v="5"/>
    <s v="FUENTE DE ORO"/>
    <s v="MAJAGUAL"/>
    <s v="HK1738"/>
    <x v="0"/>
    <x v="5"/>
    <n v="1"/>
    <n v="15"/>
    <n v="39"/>
    <n v="2"/>
    <s v="39"/>
    <n v="0"/>
    <n v="2340"/>
    <n v="39"/>
  </r>
  <r>
    <d v="2024-01-01T00:00:00"/>
    <x v="0"/>
    <s v="ODV"/>
    <x v="21"/>
    <x v="5"/>
    <s v="FUENTE DE ORO"/>
    <s v="MAJAGUAL"/>
    <s v="HK1738"/>
    <x v="0"/>
    <x v="2"/>
    <n v="29"/>
    <n v="370"/>
    <n v="1130"/>
    <n v="4"/>
    <s v="11"/>
    <s v="30"/>
    <n v="690"/>
    <n v="11.5"/>
  </r>
  <r>
    <d v="2024-01-01T00:00:00"/>
    <x v="0"/>
    <s v="ODV"/>
    <x v="21"/>
    <x v="5"/>
    <s v="FUENTE DE ORO"/>
    <s v="MAJAGUAL"/>
    <s v="HK1738"/>
    <x v="0"/>
    <x v="4"/>
    <n v="8"/>
    <n v="112"/>
    <n v="3"/>
    <n v="1"/>
    <s v="3"/>
    <n v="0"/>
    <n v="180"/>
    <n v="3"/>
  </r>
  <r>
    <d v="2024-01-01T00:00:00"/>
    <x v="0"/>
    <s v="ODV"/>
    <x v="21"/>
    <x v="5"/>
    <s v="FUENTE DE ORO"/>
    <s v="MAJAGUAL"/>
    <s v="HK1823"/>
    <x v="0"/>
    <x v="0"/>
    <n v="2"/>
    <n v="30"/>
    <n v="1"/>
    <n v="1"/>
    <s v="1"/>
    <n v="0"/>
    <n v="60"/>
    <n v="1"/>
  </r>
  <r>
    <d v="2024-01-01T00:00:00"/>
    <x v="0"/>
    <s v="ODV"/>
    <x v="21"/>
    <x v="5"/>
    <s v="FUENTE DE ORO"/>
    <s v="MAJAGUAL"/>
    <s v="HK1823"/>
    <x v="0"/>
    <x v="5"/>
    <n v="2"/>
    <n v="24"/>
    <n v="40"/>
    <n v="2"/>
    <s v="40"/>
    <n v="0"/>
    <n v="2400"/>
    <n v="40"/>
  </r>
  <r>
    <d v="2024-01-01T00:00:00"/>
    <x v="0"/>
    <s v="ODV"/>
    <x v="21"/>
    <x v="5"/>
    <s v="FUENTE DE ORO"/>
    <s v="MAJAGUAL"/>
    <s v="HK1823"/>
    <x v="0"/>
    <x v="2"/>
    <n v="3"/>
    <n v="30"/>
    <n v="1"/>
    <n v="1"/>
    <s v="1"/>
    <n v="0"/>
    <n v="60"/>
    <n v="1"/>
  </r>
  <r>
    <d v="2024-01-01T00:00:00"/>
    <x v="0"/>
    <s v="ODV"/>
    <x v="21"/>
    <x v="5"/>
    <s v="FUENTE DE ORO"/>
    <s v="MAJAGUAL"/>
    <s v="HK1823"/>
    <x v="0"/>
    <x v="4"/>
    <n v="1"/>
    <n v="15"/>
    <n v="20"/>
    <n v="2"/>
    <s v="20"/>
    <n v="0"/>
    <n v="1200"/>
    <n v="20"/>
  </r>
  <r>
    <d v="2024-01-01T00:00:00"/>
    <x v="0"/>
    <s v="OEY"/>
    <x v="22"/>
    <x v="7"/>
    <s v="GUACARÍ"/>
    <s v="SQIH"/>
    <s v="HK5371"/>
    <x v="4"/>
    <x v="7"/>
    <n v="34"/>
    <n v="600.79999999999995"/>
    <n v="243"/>
    <n v="3"/>
    <s v="24"/>
    <s v="3"/>
    <n v="1443"/>
    <n v="24.05"/>
  </r>
  <r>
    <d v="2024-01-01T00:00:00"/>
    <x v="0"/>
    <s v="OEY"/>
    <x v="22"/>
    <x v="7"/>
    <s v="PALMIRA"/>
    <s v="SQIM"/>
    <s v="HK5371"/>
    <x v="4"/>
    <x v="7"/>
    <n v="48"/>
    <n v="1018.3"/>
    <n v="379"/>
    <n v="3"/>
    <s v="37"/>
    <s v="9"/>
    <n v="2229"/>
    <n v="37.15"/>
  </r>
  <r>
    <d v="2024-01-01T00:00:00"/>
    <x v="0"/>
    <s v="OEY"/>
    <x v="22"/>
    <x v="7"/>
    <s v="PRADERA"/>
    <s v="SQCA"/>
    <s v="HK5372"/>
    <x v="6"/>
    <x v="7"/>
    <n v="92"/>
    <n v="1281.4000000000001"/>
    <n v="593"/>
    <n v="3"/>
    <s v="59"/>
    <s v="3"/>
    <n v="3543"/>
    <n v="59.05"/>
  </r>
  <r>
    <d v="2024-02-01T00:00:00"/>
    <x v="1"/>
    <s v="0BH"/>
    <x v="0"/>
    <x v="0"/>
    <s v="AGUAZUL"/>
    <s v="9CZ"/>
    <s v="HK2108"/>
    <x v="0"/>
    <x v="0"/>
    <n v="1"/>
    <n v="150"/>
    <n v="230"/>
    <n v="3"/>
    <s v="23"/>
    <s v="0"/>
    <n v="1380"/>
    <n v="23"/>
  </r>
  <r>
    <d v="2024-02-01T00:00:00"/>
    <x v="1"/>
    <s v="0BH"/>
    <x v="0"/>
    <x v="0"/>
    <s v="AGUAZUL"/>
    <s v="9CZ"/>
    <s v="HK2171"/>
    <x v="0"/>
    <x v="0"/>
    <n v="2"/>
    <n v="240"/>
    <n v="4"/>
    <n v="1"/>
    <s v="4"/>
    <n v="0"/>
    <n v="240"/>
    <n v="4"/>
  </r>
  <r>
    <d v="2024-02-01T00:00:00"/>
    <x v="1"/>
    <s v="0BH"/>
    <x v="0"/>
    <x v="0"/>
    <s v="MANÍ"/>
    <s v="LOM"/>
    <s v="HK2108"/>
    <x v="0"/>
    <x v="0"/>
    <n v="1"/>
    <n v="120"/>
    <n v="2"/>
    <n v="1"/>
    <s v="2"/>
    <n v="0"/>
    <n v="120"/>
    <n v="2"/>
  </r>
  <r>
    <d v="2024-02-01T00:00:00"/>
    <x v="1"/>
    <s v="0BH"/>
    <x v="0"/>
    <x v="0"/>
    <s v="MONTERREY"/>
    <s v="9MC"/>
    <s v="HK2171"/>
    <x v="0"/>
    <x v="0"/>
    <n v="2"/>
    <n v="420"/>
    <n v="7"/>
    <n v="1"/>
    <s v="7"/>
    <n v="0"/>
    <n v="420"/>
    <n v="7"/>
  </r>
  <r>
    <d v="2024-02-01T00:00:00"/>
    <x v="1"/>
    <s v="0BH"/>
    <x v="0"/>
    <x v="0"/>
    <s v="NUNCHÍA"/>
    <s v="NIA"/>
    <s v="HK2108"/>
    <x v="0"/>
    <x v="0"/>
    <n v="5"/>
    <n v="480"/>
    <n v="750"/>
    <n v="3"/>
    <s v="75"/>
    <s v="0"/>
    <n v="4500"/>
    <n v="75"/>
  </r>
  <r>
    <d v="2024-02-01T00:00:00"/>
    <x v="1"/>
    <s v="0BH"/>
    <x v="0"/>
    <x v="10"/>
    <s v="VILLANUEVA"/>
    <s v="SKVN"/>
    <s v="HK2108"/>
    <x v="0"/>
    <x v="0"/>
    <n v="4"/>
    <n v="318"/>
    <n v="530"/>
    <n v="3"/>
    <s v="53"/>
    <s v="0"/>
    <n v="3180"/>
    <n v="53"/>
  </r>
  <r>
    <d v="2024-02-01T00:00:00"/>
    <x v="1"/>
    <s v="0BH"/>
    <x v="0"/>
    <x v="10"/>
    <s v="VILLANUEVA"/>
    <s v="SKVN"/>
    <s v="HK2171"/>
    <x v="0"/>
    <x v="0"/>
    <n v="4"/>
    <n v="280"/>
    <n v="430"/>
    <n v="3"/>
    <s v="43"/>
    <s v="0"/>
    <n v="2580"/>
    <n v="43"/>
  </r>
  <r>
    <d v="2024-02-01T00:00:00"/>
    <x v="1"/>
    <s v="0BM"/>
    <x v="1"/>
    <x v="1"/>
    <s v="EL PASO"/>
    <s v="MATADEINDIO"/>
    <s v="HK1741"/>
    <x v="0"/>
    <x v="1"/>
    <n v="14"/>
    <n v="490"/>
    <n v="430"/>
    <n v="3"/>
    <s v="43"/>
    <s v="0"/>
    <n v="2580"/>
    <n v="43"/>
  </r>
  <r>
    <d v="2024-02-01T00:00:00"/>
    <x v="1"/>
    <s v="0BM"/>
    <x v="1"/>
    <x v="1"/>
    <s v="EL PASO"/>
    <s v="MATADEINDIO"/>
    <s v="HK2065"/>
    <x v="0"/>
    <x v="1"/>
    <n v="14"/>
    <n v="481"/>
    <n v="506"/>
    <n v="3"/>
    <s v="50"/>
    <s v="6"/>
    <n v="3006"/>
    <n v="50.1"/>
  </r>
  <r>
    <d v="2024-02-01T00:00:00"/>
    <x v="1"/>
    <s v="0BM"/>
    <x v="1"/>
    <x v="2"/>
    <s v="RIOHACHA"/>
    <s v="ASASANMARTIN"/>
    <s v="HK2004"/>
    <x v="0"/>
    <x v="1"/>
    <n v="30"/>
    <n v="656"/>
    <n v="1030"/>
    <n v="4"/>
    <s v="10"/>
    <s v="30"/>
    <n v="630"/>
    <n v="10.5"/>
  </r>
  <r>
    <d v="2024-02-01T00:00:00"/>
    <x v="1"/>
    <s v="0BM"/>
    <x v="1"/>
    <x v="2"/>
    <s v="RIOHACHA"/>
    <s v="ASASANMARTIN"/>
    <s v="HK2095"/>
    <x v="0"/>
    <x v="1"/>
    <n v="22"/>
    <n v="611"/>
    <n v="11"/>
    <n v="2"/>
    <s v="11"/>
    <n v="0"/>
    <n v="660"/>
    <n v="11"/>
  </r>
  <r>
    <d v="2024-02-01T00:00:00"/>
    <x v="1"/>
    <s v="0BM"/>
    <x v="1"/>
    <x v="2"/>
    <s v="RIOHACHA"/>
    <s v="ASASANSARTIN"/>
    <s v="HK1741"/>
    <x v="0"/>
    <x v="1"/>
    <n v="18"/>
    <n v="485"/>
    <n v="1242"/>
    <n v="4"/>
    <s v="12"/>
    <s v="42"/>
    <n v="762"/>
    <n v="12.7"/>
  </r>
  <r>
    <d v="2024-02-01T00:00:00"/>
    <x v="1"/>
    <s v="0BM"/>
    <x v="1"/>
    <x v="3"/>
    <s v="SANTA MARTA"/>
    <s v="LADIVA"/>
    <s v="HK2004"/>
    <x v="0"/>
    <x v="1"/>
    <n v="60"/>
    <n v="1397"/>
    <n v="2118"/>
    <n v="4"/>
    <s v="21"/>
    <s v="18"/>
    <n v="1278"/>
    <n v="21.3"/>
  </r>
  <r>
    <d v="2024-02-01T00:00:00"/>
    <x v="1"/>
    <s v="0BM"/>
    <x v="1"/>
    <x v="3"/>
    <s v="SANTA MARTA"/>
    <s v="LADIVA"/>
    <s v="HK2095"/>
    <x v="0"/>
    <x v="1"/>
    <n v="4"/>
    <n v="164"/>
    <n v="2"/>
    <n v="1"/>
    <s v="2"/>
    <n v="0"/>
    <n v="120"/>
    <n v="2"/>
  </r>
  <r>
    <d v="2024-02-01T00:00:00"/>
    <x v="1"/>
    <s v="0BM"/>
    <x v="1"/>
    <x v="3"/>
    <s v="ZONA BANANERA"/>
    <s v="LAAMALIA"/>
    <s v="HK1741"/>
    <x v="0"/>
    <x v="1"/>
    <n v="81"/>
    <n v="2185"/>
    <n v="3412"/>
    <n v="4"/>
    <s v="34"/>
    <s v="12"/>
    <n v="2052"/>
    <n v="34.200000000000003"/>
  </r>
  <r>
    <d v="2024-02-01T00:00:00"/>
    <x v="1"/>
    <s v="0BM"/>
    <x v="1"/>
    <x v="3"/>
    <s v="ZONA BANANERA"/>
    <s v="LAAMALIA"/>
    <s v="HK1750"/>
    <x v="0"/>
    <x v="1"/>
    <n v="152"/>
    <n v="4450"/>
    <n v="6618"/>
    <n v="4"/>
    <s v="66"/>
    <s v="18"/>
    <n v="3978"/>
    <n v="66.3"/>
  </r>
  <r>
    <d v="2024-02-01T00:00:00"/>
    <x v="1"/>
    <s v="0BM"/>
    <x v="1"/>
    <x v="3"/>
    <s v="ZONA BANANERA"/>
    <s v="LAAMALIA"/>
    <s v="HK2065"/>
    <x v="0"/>
    <x v="1"/>
    <n v="128"/>
    <n v="3633"/>
    <n v="5612"/>
    <n v="4"/>
    <s v="56"/>
    <s v="12"/>
    <n v="3372"/>
    <n v="56.2"/>
  </r>
  <r>
    <d v="2024-02-01T00:00:00"/>
    <x v="1"/>
    <s v="0BM"/>
    <x v="1"/>
    <x v="3"/>
    <s v="ZONA BANANERA"/>
    <s v="LAAMALIA"/>
    <s v="HK2095"/>
    <x v="0"/>
    <x v="1"/>
    <n v="95"/>
    <n v="2744"/>
    <n v="3636"/>
    <n v="4"/>
    <s v="36"/>
    <s v="36"/>
    <n v="2196"/>
    <n v="36.6"/>
  </r>
  <r>
    <d v="2024-02-01T00:00:00"/>
    <x v="1"/>
    <s v="0BN"/>
    <x v="23"/>
    <x v="10"/>
    <s v="VILLANUEVA"/>
    <s v="VNU"/>
    <s v="HK1648"/>
    <x v="0"/>
    <x v="0"/>
    <n v="2"/>
    <n v="40"/>
    <n v="1"/>
    <n v="1"/>
    <s v="1"/>
    <n v="0"/>
    <n v="60"/>
    <n v="1"/>
  </r>
  <r>
    <d v="2024-02-01T00:00:00"/>
    <x v="1"/>
    <s v="0BN"/>
    <x v="23"/>
    <x v="10"/>
    <s v="VILLANUEVA"/>
    <s v="VNU"/>
    <s v="HK1994"/>
    <x v="0"/>
    <x v="0"/>
    <n v="9"/>
    <n v="100"/>
    <n v="3"/>
    <n v="1"/>
    <s v="3"/>
    <n v="0"/>
    <n v="180"/>
    <n v="3"/>
  </r>
  <r>
    <d v="2024-02-01T00:00:00"/>
    <x v="1"/>
    <s v="0BP"/>
    <x v="24"/>
    <x v="0"/>
    <s v="AGUAZUL"/>
    <s v="AGJ"/>
    <s v="HK4733"/>
    <x v="2"/>
    <x v="0"/>
    <n v="10"/>
    <n v="120"/>
    <n v="3"/>
    <n v="1"/>
    <s v="3"/>
    <n v="0"/>
    <n v="180"/>
    <n v="3"/>
  </r>
  <r>
    <d v="2024-02-01T00:00:00"/>
    <x v="1"/>
    <s v="0BR"/>
    <x v="2"/>
    <x v="4"/>
    <s v="APARTADÓ"/>
    <s v="LOSPLANES"/>
    <s v="HK2892"/>
    <x v="1"/>
    <x v="1"/>
    <n v="76"/>
    <n v="5508"/>
    <n v="44"/>
    <n v="2"/>
    <s v="44"/>
    <n v="0"/>
    <n v="2640"/>
    <n v="44"/>
  </r>
  <r>
    <d v="2024-02-01T00:00:00"/>
    <x v="1"/>
    <s v="0BR"/>
    <x v="2"/>
    <x v="4"/>
    <s v="APARTADÓ"/>
    <s v="LOSPLANES"/>
    <s v="HK4336"/>
    <x v="1"/>
    <x v="1"/>
    <n v="52"/>
    <n v="4021"/>
    <n v="27"/>
    <n v="2"/>
    <s v="27"/>
    <n v="0"/>
    <n v="1620"/>
    <n v="27"/>
  </r>
  <r>
    <d v="2024-02-01T00:00:00"/>
    <x v="1"/>
    <s v="0BR"/>
    <x v="2"/>
    <x v="4"/>
    <s v="APARTADÓ"/>
    <s v="LOSPLANES"/>
    <s v="HK4336"/>
    <x v="1"/>
    <x v="2"/>
    <n v="8"/>
    <n v="641"/>
    <n v="9"/>
    <n v="1"/>
    <s v="9"/>
    <n v="0"/>
    <n v="540"/>
    <n v="9"/>
  </r>
  <r>
    <d v="2024-02-01T00:00:00"/>
    <x v="1"/>
    <s v="0BR"/>
    <x v="2"/>
    <x v="4"/>
    <s v="APARTADÓ"/>
    <s v="LOSPLANES"/>
    <s v="HK4416"/>
    <x v="1"/>
    <x v="1"/>
    <n v="92"/>
    <n v="6952"/>
    <n v="44"/>
    <n v="2"/>
    <s v="44"/>
    <n v="0"/>
    <n v="2640"/>
    <n v="44"/>
  </r>
  <r>
    <d v="2024-02-01T00:00:00"/>
    <x v="1"/>
    <s v="0BR"/>
    <x v="2"/>
    <x v="4"/>
    <s v="APARTADÓ"/>
    <s v="LOSPLANES"/>
    <s v="HK4542"/>
    <x v="1"/>
    <x v="1"/>
    <n v="71"/>
    <n v="5412"/>
    <n v="39"/>
    <n v="2"/>
    <s v="39"/>
    <n v="0"/>
    <n v="2340"/>
    <n v="39"/>
  </r>
  <r>
    <d v="2024-02-01T00:00:00"/>
    <x v="1"/>
    <s v="0BR"/>
    <x v="2"/>
    <x v="4"/>
    <s v="APARTADÓ"/>
    <s v="LOSPLANES"/>
    <s v="HK4704"/>
    <x v="1"/>
    <x v="1"/>
    <n v="74"/>
    <n v="5285"/>
    <n v="38"/>
    <n v="2"/>
    <s v="38"/>
    <n v="0"/>
    <n v="2280"/>
    <n v="38"/>
  </r>
  <r>
    <d v="2024-02-01T00:00:00"/>
    <x v="1"/>
    <s v="0BR"/>
    <x v="2"/>
    <x v="4"/>
    <s v="APARTADÓ"/>
    <s v="LOSPLANES"/>
    <s v="HK4939"/>
    <x v="1"/>
    <x v="1"/>
    <n v="67"/>
    <n v="5068"/>
    <n v="33"/>
    <n v="2"/>
    <s v="33"/>
    <n v="0"/>
    <n v="1980"/>
    <n v="33"/>
  </r>
  <r>
    <d v="2024-02-01T00:00:00"/>
    <x v="1"/>
    <s v="0BR"/>
    <x v="2"/>
    <x v="4"/>
    <s v="APARTADÓ"/>
    <s v="LOSPLANES"/>
    <s v="HK5113"/>
    <x v="1"/>
    <x v="1"/>
    <n v="73"/>
    <n v="5736"/>
    <n v="38"/>
    <n v="2"/>
    <s v="38"/>
    <n v="0"/>
    <n v="2280"/>
    <n v="38"/>
  </r>
  <r>
    <d v="2024-02-01T00:00:00"/>
    <x v="1"/>
    <s v="0BR"/>
    <x v="2"/>
    <x v="4"/>
    <s v="APARTADÓ"/>
    <s v="LOSPLANES"/>
    <s v="HK5167"/>
    <x v="1"/>
    <x v="1"/>
    <n v="74"/>
    <n v="5666"/>
    <n v="38"/>
    <n v="2"/>
    <s v="38"/>
    <n v="0"/>
    <n v="2280"/>
    <n v="38"/>
  </r>
  <r>
    <d v="2024-02-01T00:00:00"/>
    <x v="1"/>
    <s v="0BR"/>
    <x v="2"/>
    <x v="4"/>
    <s v="APARTADÓ"/>
    <s v="LOSPLANES"/>
    <s v="HK5300"/>
    <x v="1"/>
    <x v="1"/>
    <n v="77"/>
    <n v="5832"/>
    <n v="39"/>
    <n v="2"/>
    <s v="39"/>
    <n v="0"/>
    <n v="2340"/>
    <n v="39"/>
  </r>
  <r>
    <d v="2024-02-01T00:00:00"/>
    <x v="1"/>
    <s v="0BR"/>
    <x v="2"/>
    <x v="4"/>
    <s v="APARTADÓ"/>
    <s v="LOSPLANES"/>
    <s v="HK5428"/>
    <x v="1"/>
    <x v="1"/>
    <n v="72"/>
    <n v="5445"/>
    <n v="37"/>
    <n v="2"/>
    <s v="37"/>
    <n v="0"/>
    <n v="2220"/>
    <n v="37"/>
  </r>
  <r>
    <d v="2024-02-01T00:00:00"/>
    <x v="1"/>
    <s v="0BR"/>
    <x v="2"/>
    <x v="3"/>
    <s v="CIÉNAGA"/>
    <s v="LACEIBA"/>
    <s v="HK1767"/>
    <x v="0"/>
    <x v="1"/>
    <n v="27"/>
    <n v="640"/>
    <n v="18"/>
    <n v="2"/>
    <s v="18"/>
    <n v="0"/>
    <n v="1080"/>
    <n v="18"/>
  </r>
  <r>
    <d v="2024-02-01T00:00:00"/>
    <x v="1"/>
    <s v="0BR"/>
    <x v="2"/>
    <x v="3"/>
    <s v="CIÉNAGA"/>
    <s v="LACEIBA"/>
    <s v="HK3631"/>
    <x v="0"/>
    <x v="1"/>
    <n v="80"/>
    <n v="2098"/>
    <n v="55"/>
    <n v="2"/>
    <s v="55"/>
    <n v="0"/>
    <n v="3300"/>
    <n v="55"/>
  </r>
  <r>
    <d v="2024-02-01T00:00:00"/>
    <x v="1"/>
    <s v="0BR"/>
    <x v="2"/>
    <x v="3"/>
    <s v="CIÉNAGA"/>
    <s v="LACEIBA"/>
    <s v="HK660"/>
    <x v="0"/>
    <x v="1"/>
    <n v="50"/>
    <n v="1205"/>
    <n v="36"/>
    <n v="2"/>
    <s v="36"/>
    <n v="0"/>
    <n v="2160"/>
    <n v="36"/>
  </r>
  <r>
    <d v="2024-02-01T00:00:00"/>
    <x v="1"/>
    <s v="0BR"/>
    <x v="2"/>
    <x v="4"/>
    <s v="TURBO"/>
    <s v="INDIRA"/>
    <s v="HK2892"/>
    <x v="1"/>
    <x v="1"/>
    <n v="9"/>
    <n v="720"/>
    <n v="5"/>
    <n v="1"/>
    <s v="5"/>
    <n v="0"/>
    <n v="300"/>
    <n v="5"/>
  </r>
  <r>
    <d v="2024-02-01T00:00:00"/>
    <x v="1"/>
    <s v="0BR"/>
    <x v="2"/>
    <x v="4"/>
    <s v="TURBO"/>
    <s v="INDIRA"/>
    <s v="HK4336"/>
    <x v="1"/>
    <x v="1"/>
    <n v="23"/>
    <n v="1797"/>
    <n v="10"/>
    <n v="2"/>
    <s v="10"/>
    <n v="0"/>
    <n v="600"/>
    <n v="10"/>
  </r>
  <r>
    <d v="2024-02-01T00:00:00"/>
    <x v="1"/>
    <s v="0BR"/>
    <x v="2"/>
    <x v="4"/>
    <s v="TURBO"/>
    <s v="INDIRA"/>
    <s v="HK4336"/>
    <x v="1"/>
    <x v="2"/>
    <n v="5"/>
    <n v="406"/>
    <n v="5"/>
    <n v="1"/>
    <s v="5"/>
    <n v="0"/>
    <n v="300"/>
    <n v="5"/>
  </r>
  <r>
    <d v="2024-02-01T00:00:00"/>
    <x v="1"/>
    <s v="0BR"/>
    <x v="2"/>
    <x v="4"/>
    <s v="TURBO"/>
    <s v="INDIRA"/>
    <s v="HK4416"/>
    <x v="1"/>
    <x v="1"/>
    <n v="6"/>
    <n v="480"/>
    <n v="3"/>
    <n v="1"/>
    <s v="3"/>
    <n v="0"/>
    <n v="180"/>
    <n v="3"/>
  </r>
  <r>
    <d v="2024-02-01T00:00:00"/>
    <x v="1"/>
    <s v="0BR"/>
    <x v="2"/>
    <x v="4"/>
    <s v="TURBO"/>
    <s v="INDIRA"/>
    <s v="HK4542"/>
    <x v="1"/>
    <x v="1"/>
    <n v="15"/>
    <n v="1150"/>
    <n v="8"/>
    <n v="1"/>
    <s v="8"/>
    <n v="0"/>
    <n v="480"/>
    <n v="8"/>
  </r>
  <r>
    <d v="2024-02-01T00:00:00"/>
    <x v="1"/>
    <s v="0BR"/>
    <x v="2"/>
    <x v="4"/>
    <s v="TURBO"/>
    <s v="INDIRA"/>
    <s v="HK4704"/>
    <x v="1"/>
    <x v="1"/>
    <n v="16"/>
    <n v="1202"/>
    <n v="7"/>
    <n v="1"/>
    <s v="7"/>
    <n v="0"/>
    <n v="420"/>
    <n v="7"/>
  </r>
  <r>
    <d v="2024-02-01T00:00:00"/>
    <x v="1"/>
    <s v="0BR"/>
    <x v="2"/>
    <x v="4"/>
    <s v="TURBO"/>
    <s v="INDIRA"/>
    <s v="HK4939"/>
    <x v="1"/>
    <x v="1"/>
    <n v="31"/>
    <n v="2415"/>
    <n v="15"/>
    <n v="2"/>
    <s v="15"/>
    <n v="0"/>
    <n v="900"/>
    <n v="15"/>
  </r>
  <r>
    <d v="2024-02-01T00:00:00"/>
    <x v="1"/>
    <s v="0BR"/>
    <x v="2"/>
    <x v="4"/>
    <s v="TURBO"/>
    <s v="INDIRA"/>
    <s v="HK5113"/>
    <x v="1"/>
    <x v="1"/>
    <n v="17"/>
    <n v="1347"/>
    <n v="9"/>
    <n v="1"/>
    <s v="9"/>
    <n v="0"/>
    <n v="540"/>
    <n v="9"/>
  </r>
  <r>
    <d v="2024-02-01T00:00:00"/>
    <x v="1"/>
    <s v="0BR"/>
    <x v="2"/>
    <x v="4"/>
    <s v="TURBO"/>
    <s v="INDIRA"/>
    <s v="HK5167"/>
    <x v="1"/>
    <x v="1"/>
    <n v="19"/>
    <n v="1520"/>
    <n v="8"/>
    <n v="1"/>
    <s v="8"/>
    <n v="0"/>
    <n v="480"/>
    <n v="8"/>
  </r>
  <r>
    <d v="2024-02-01T00:00:00"/>
    <x v="1"/>
    <s v="0BR"/>
    <x v="2"/>
    <x v="4"/>
    <s v="TURBO"/>
    <s v="INDIRA"/>
    <s v="HK5300"/>
    <x v="1"/>
    <x v="1"/>
    <n v="27"/>
    <n v="2153"/>
    <n v="12"/>
    <n v="2"/>
    <s v="12"/>
    <n v="0"/>
    <n v="720"/>
    <n v="12"/>
  </r>
  <r>
    <d v="2024-02-01T00:00:00"/>
    <x v="1"/>
    <s v="0BR"/>
    <x v="2"/>
    <x v="4"/>
    <s v="TURBO"/>
    <s v="INDIRA"/>
    <s v="HK5428"/>
    <x v="1"/>
    <x v="1"/>
    <n v="23"/>
    <n v="1840"/>
    <n v="12"/>
    <n v="2"/>
    <s v="12"/>
    <n v="0"/>
    <n v="720"/>
    <n v="12"/>
  </r>
  <r>
    <d v="2024-02-01T00:00:00"/>
    <x v="1"/>
    <s v="0BS"/>
    <x v="3"/>
    <x v="1"/>
    <s v="AGUACHICA"/>
    <s v="AGY"/>
    <s v="HK1198"/>
    <x v="0"/>
    <x v="3"/>
    <n v="72"/>
    <n v="1160"/>
    <n v="3048"/>
    <n v="4"/>
    <s v="30"/>
    <s v="48"/>
    <n v="1848"/>
    <n v="30.8"/>
  </r>
  <r>
    <d v="2024-02-01T00:00:00"/>
    <x v="1"/>
    <s v="0BT"/>
    <x v="4"/>
    <x v="4"/>
    <s v="CAREPA"/>
    <s v="LOSCEDROS"/>
    <s v="HK5224"/>
    <x v="1"/>
    <x v="1"/>
    <n v="87"/>
    <n v="4878"/>
    <n v="3642"/>
    <n v="4"/>
    <s v="36"/>
    <s v="42"/>
    <n v="2202"/>
    <n v="36.700000000000003"/>
  </r>
  <r>
    <d v="2024-02-01T00:00:00"/>
    <x v="1"/>
    <s v="0BT"/>
    <x v="4"/>
    <x v="4"/>
    <s v="CAREPA"/>
    <s v="LOSCEDROS"/>
    <s v="HK5249"/>
    <x v="1"/>
    <x v="1"/>
    <n v="74"/>
    <n v="4002"/>
    <n v="3500"/>
    <n v="4"/>
    <s v="35"/>
    <s v="00"/>
    <n v="2100"/>
    <n v="35"/>
  </r>
  <r>
    <d v="2024-02-01T00:00:00"/>
    <x v="1"/>
    <s v="0BT"/>
    <x v="4"/>
    <x v="4"/>
    <s v="CAREPA"/>
    <s v="LOSCEDROS"/>
    <s v="HK5269"/>
    <x v="1"/>
    <x v="1"/>
    <n v="81"/>
    <n v="4583"/>
    <n v="3936"/>
    <n v="4"/>
    <s v="39"/>
    <s v="36"/>
    <n v="2376"/>
    <n v="39.6"/>
  </r>
  <r>
    <d v="2024-02-01T00:00:00"/>
    <x v="1"/>
    <s v="0BT"/>
    <x v="4"/>
    <x v="4"/>
    <s v="CAREPA"/>
    <s v="LOSCEDROS"/>
    <s v="HK5270"/>
    <x v="1"/>
    <x v="1"/>
    <n v="82"/>
    <n v="4631"/>
    <n v="3648"/>
    <n v="4"/>
    <s v="36"/>
    <s v="48"/>
    <n v="2208"/>
    <n v="36.799999999999997"/>
  </r>
  <r>
    <d v="2024-02-01T00:00:00"/>
    <x v="1"/>
    <s v="0BT"/>
    <x v="4"/>
    <x v="4"/>
    <s v="CAREPA"/>
    <s v="LOSCEDROS"/>
    <s v="HK5311"/>
    <x v="1"/>
    <x v="1"/>
    <n v="92"/>
    <n v="5430"/>
    <n v="3712"/>
    <n v="4"/>
    <s v="37"/>
    <s v="12"/>
    <n v="2232"/>
    <n v="37.200000000000003"/>
  </r>
  <r>
    <d v="2024-02-01T00:00:00"/>
    <x v="1"/>
    <s v="0BT"/>
    <x v="4"/>
    <x v="4"/>
    <s v="CAREPA"/>
    <s v="LOSCEDROS"/>
    <s v="HK5332"/>
    <x v="1"/>
    <x v="1"/>
    <n v="75"/>
    <n v="4521"/>
    <n v="2930"/>
    <n v="4"/>
    <s v="29"/>
    <s v="30"/>
    <n v="1770"/>
    <n v="29.5"/>
  </r>
  <r>
    <d v="2024-02-01T00:00:00"/>
    <x v="1"/>
    <s v="0CC"/>
    <x v="5"/>
    <x v="5"/>
    <s v="FUENTE DE ORO"/>
    <s v="FUT"/>
    <s v="HK1723"/>
    <x v="0"/>
    <x v="2"/>
    <n v="42"/>
    <n v="464"/>
    <n v="1307"/>
    <n v="4"/>
    <s v="13"/>
    <s v="07"/>
    <n v="787"/>
    <n v="13.116666666666667"/>
  </r>
  <r>
    <d v="2024-02-01T00:00:00"/>
    <x v="1"/>
    <s v="0CC"/>
    <x v="5"/>
    <x v="5"/>
    <s v="FUENTE DE ORO"/>
    <s v="FUT"/>
    <s v="HK1723"/>
    <x v="0"/>
    <x v="4"/>
    <n v="11"/>
    <n v="125"/>
    <n v="2252"/>
    <n v="4"/>
    <s v="22"/>
    <s v="52"/>
    <n v="1372"/>
    <n v="22.866666666666667"/>
  </r>
  <r>
    <d v="2024-02-01T00:00:00"/>
    <x v="1"/>
    <s v="0CK"/>
    <x v="6"/>
    <x v="5"/>
    <s v="PUERTO LÓPEZ"/>
    <s v="PLD"/>
    <s v="HK1364"/>
    <x v="0"/>
    <x v="0"/>
    <n v="3"/>
    <n v="265"/>
    <n v="850"/>
    <n v="3"/>
    <s v="85"/>
    <s v="0"/>
    <n v="5100"/>
    <n v="85"/>
  </r>
  <r>
    <d v="2024-02-01T00:00:00"/>
    <x v="1"/>
    <s v="0CK"/>
    <x v="6"/>
    <x v="5"/>
    <s v="PUERTO LÓPEZ"/>
    <s v="PLD"/>
    <s v="HK1766"/>
    <x v="0"/>
    <x v="0"/>
    <n v="2"/>
    <n v="90"/>
    <n v="3"/>
    <n v="1"/>
    <s v="3"/>
    <n v="0"/>
    <n v="180"/>
    <n v="3"/>
  </r>
  <r>
    <d v="2024-02-01T00:00:00"/>
    <x v="1"/>
    <s v="0CK"/>
    <x v="6"/>
    <x v="5"/>
    <s v="PUERTO LÓPEZ"/>
    <s v="PLD"/>
    <s v="HK2037"/>
    <x v="0"/>
    <x v="0"/>
    <n v="2"/>
    <n v="190"/>
    <n v="620"/>
    <n v="3"/>
    <s v="62"/>
    <s v="0"/>
    <n v="3720"/>
    <n v="62"/>
  </r>
  <r>
    <d v="2024-02-01T00:00:00"/>
    <x v="1"/>
    <s v="0CP"/>
    <x v="7"/>
    <x v="6"/>
    <s v="PURIFICACIÓN"/>
    <s v="LAMARIA "/>
    <s v="HK383"/>
    <x v="2"/>
    <x v="0"/>
    <n v="81"/>
    <n v="988"/>
    <n v="2242"/>
    <n v="4"/>
    <s v="22"/>
    <s v="42"/>
    <n v="1362"/>
    <n v="22.7"/>
  </r>
  <r>
    <d v="2024-02-01T00:00:00"/>
    <x v="1"/>
    <s v="0CR"/>
    <x v="25"/>
    <x v="3"/>
    <s v="CIÉNAGA"/>
    <s v="LALUCHA"/>
    <s v="HK4014"/>
    <x v="7"/>
    <x v="1"/>
    <n v="58"/>
    <n v="3594"/>
    <n v="4348"/>
    <n v="4"/>
    <s v="43"/>
    <s v="48"/>
    <n v="2628"/>
    <n v="43.8"/>
  </r>
  <r>
    <d v="2024-02-01T00:00:00"/>
    <x v="1"/>
    <s v="0CR"/>
    <x v="25"/>
    <x v="3"/>
    <s v="CIÉNAGA"/>
    <s v="LALUCHA"/>
    <s v="HK4077"/>
    <x v="7"/>
    <x v="1"/>
    <n v="0"/>
    <n v="0"/>
    <n v="0"/>
    <n v="1"/>
    <s v="0"/>
    <n v="0"/>
    <n v="0"/>
    <n v="0"/>
  </r>
  <r>
    <d v="2024-02-01T00:00:00"/>
    <x v="1"/>
    <s v="0CR"/>
    <x v="25"/>
    <x v="3"/>
    <s v="CIÉNAGA"/>
    <s v="LALUCHA"/>
    <s v="HK4193"/>
    <x v="7"/>
    <x v="1"/>
    <n v="0"/>
    <n v="0"/>
    <n v="0"/>
    <n v="1"/>
    <s v="0"/>
    <n v="0"/>
    <n v="0"/>
    <n v="0"/>
  </r>
  <r>
    <d v="2024-02-01T00:00:00"/>
    <x v="1"/>
    <s v="0CR"/>
    <x v="25"/>
    <x v="3"/>
    <s v="CIÉNAGA"/>
    <s v="LALUCHA"/>
    <s v="HK4198"/>
    <x v="7"/>
    <x v="1"/>
    <n v="0"/>
    <n v="0"/>
    <n v="0"/>
    <n v="1"/>
    <s v="0"/>
    <n v="0"/>
    <n v="0"/>
    <n v="0"/>
  </r>
  <r>
    <d v="2024-02-01T00:00:00"/>
    <x v="1"/>
    <s v="0CR"/>
    <x v="25"/>
    <x v="3"/>
    <s v="CIÉNAGA"/>
    <s v="LALUCHA"/>
    <s v="HK4436"/>
    <x v="7"/>
    <x v="1"/>
    <n v="60"/>
    <n v="3902"/>
    <n v="5506"/>
    <n v="4"/>
    <s v="55"/>
    <s v="06"/>
    <n v="3306"/>
    <n v="55.1"/>
  </r>
  <r>
    <d v="2024-02-01T00:00:00"/>
    <x v="1"/>
    <s v="0CR"/>
    <x v="25"/>
    <x v="3"/>
    <s v="CIÉNAGA"/>
    <s v="LALUCHA"/>
    <s v="HK4952"/>
    <x v="7"/>
    <x v="1"/>
    <n v="0"/>
    <n v="0"/>
    <n v="506"/>
    <n v="3"/>
    <s v="50"/>
    <s v="6"/>
    <n v="3006"/>
    <n v="50.1"/>
  </r>
  <r>
    <d v="2024-02-01T00:00:00"/>
    <x v="1"/>
    <s v="0CR"/>
    <x v="25"/>
    <x v="3"/>
    <s v="CIÉNAGA"/>
    <s v="LALUCHA"/>
    <s v="HK4968"/>
    <x v="7"/>
    <x v="1"/>
    <n v="0"/>
    <n v="0"/>
    <n v="0"/>
    <n v="1"/>
    <s v="0"/>
    <n v="0"/>
    <n v="0"/>
    <n v="0"/>
  </r>
  <r>
    <d v="2024-02-01T00:00:00"/>
    <x v="1"/>
    <s v="0CR"/>
    <x v="25"/>
    <x v="3"/>
    <s v="CIÉNAGA"/>
    <s v="LALUCHA"/>
    <s v="HK5085"/>
    <x v="7"/>
    <x v="1"/>
    <n v="65"/>
    <n v="3148"/>
    <n v="5824"/>
    <n v="4"/>
    <s v="58"/>
    <s v="24"/>
    <n v="3504"/>
    <n v="58.4"/>
  </r>
  <r>
    <d v="2024-02-01T00:00:00"/>
    <x v="1"/>
    <s v="0CR"/>
    <x v="25"/>
    <x v="3"/>
    <s v="CIÉNAGA"/>
    <s v="LALUCHA"/>
    <s v="HK5106"/>
    <x v="7"/>
    <x v="1"/>
    <n v="0"/>
    <n v="0"/>
    <n v="0"/>
    <n v="1"/>
    <s v="0"/>
    <n v="0"/>
    <n v="0"/>
    <n v="0"/>
  </r>
  <r>
    <d v="2024-02-01T00:00:00"/>
    <x v="1"/>
    <s v="0CR"/>
    <x v="25"/>
    <x v="3"/>
    <s v="CIÉNAGA"/>
    <s v="LALUCHA"/>
    <s v="HK5177"/>
    <x v="7"/>
    <x v="1"/>
    <n v="40"/>
    <n v="3351"/>
    <n v="3724"/>
    <n v="4"/>
    <s v="37"/>
    <s v="24"/>
    <n v="2244"/>
    <n v="37.4"/>
  </r>
  <r>
    <d v="2024-02-01T00:00:00"/>
    <x v="1"/>
    <s v="0CW"/>
    <x v="9"/>
    <x v="5"/>
    <s v="CUMARAL"/>
    <s v="CMR(PISTA LA MARIA) "/>
    <s v="HK1525"/>
    <x v="0"/>
    <x v="0"/>
    <n v="3"/>
    <n v="55"/>
    <n v="100"/>
    <n v="3"/>
    <s v="10"/>
    <s v="0"/>
    <n v="600"/>
    <n v="10"/>
  </r>
  <r>
    <d v="2024-02-01T00:00:00"/>
    <x v="1"/>
    <s v="0CW"/>
    <x v="9"/>
    <x v="5"/>
    <s v="CUMARAL"/>
    <s v="CMR(PISTA LA MARIA) "/>
    <s v="HK1525"/>
    <x v="0"/>
    <x v="0"/>
    <n v="112"/>
    <n v="2435"/>
    <n v="4210"/>
    <n v="4"/>
    <s v="42"/>
    <s v="10"/>
    <n v="2530"/>
    <n v="42.166666666666664"/>
  </r>
  <r>
    <d v="2024-02-01T00:00:00"/>
    <x v="1"/>
    <s v="0CW"/>
    <x v="9"/>
    <x v="5"/>
    <s v="CUMARAL"/>
    <s v="CMR(PISTA LA MARIA) "/>
    <s v="HK1525"/>
    <x v="0"/>
    <x v="5"/>
    <n v="69"/>
    <n v="1465"/>
    <n v="2630"/>
    <n v="4"/>
    <s v="26"/>
    <s v="30"/>
    <n v="1590"/>
    <n v="26.5"/>
  </r>
  <r>
    <d v="2024-02-01T00:00:00"/>
    <x v="1"/>
    <s v="0DD"/>
    <x v="10"/>
    <x v="6"/>
    <s v="ALVARADO"/>
    <s v="AGB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ALVARADO"/>
    <s v="CAT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s v="CAMPOALEGRE"/>
    <s v="CUM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s v="CAMPOALEGRE"/>
    <s v="ELH"/>
    <s v="HK1290"/>
    <x v="2"/>
    <x v="0"/>
    <n v="20"/>
    <n v="125"/>
    <n v="500"/>
    <n v="3"/>
    <s v="50"/>
    <s v="0"/>
    <n v="3000"/>
    <n v="50"/>
  </r>
  <r>
    <d v="2024-02-01T00:00:00"/>
    <x v="1"/>
    <s v="0DD"/>
    <x v="10"/>
    <x v="6"/>
    <s v="ESPINAL"/>
    <s v="ABT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ESPINAL"/>
    <s v="ABT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ESPINAL"/>
    <s v="AGB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s v="ESPINAL"/>
    <s v="AGB"/>
    <s v="HK1781"/>
    <x v="2"/>
    <x v="0"/>
    <n v="12"/>
    <n v="75"/>
    <n v="300"/>
    <n v="3"/>
    <s v="30"/>
    <s v="0"/>
    <n v="1800"/>
    <n v="30"/>
  </r>
  <r>
    <d v="2024-02-01T00:00:00"/>
    <x v="1"/>
    <s v="0DD"/>
    <x v="10"/>
    <x v="6"/>
    <s v="ESPINAL"/>
    <s v="AGB"/>
    <s v="HK419"/>
    <x v="2"/>
    <x v="0"/>
    <n v="32"/>
    <n v="200"/>
    <n v="800"/>
    <n v="3"/>
    <s v="80"/>
    <s v="0"/>
    <n v="4800"/>
    <n v="80"/>
  </r>
  <r>
    <d v="2024-02-01T00:00:00"/>
    <x v="1"/>
    <s v="0DD"/>
    <x v="10"/>
    <x v="6"/>
    <s v="ESPINAL"/>
    <s v="CHA"/>
    <s v="HK132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GUAMO"/>
    <s v="LAA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s v="GUAMO"/>
    <s v="LAA"/>
    <s v="HK1781"/>
    <x v="2"/>
    <x v="0"/>
    <n v="18"/>
    <n v="112.5"/>
    <n v="430"/>
    <n v="3"/>
    <s v="43"/>
    <s v="0"/>
    <n v="2580"/>
    <n v="43"/>
  </r>
  <r>
    <d v="2024-02-01T00:00:00"/>
    <x v="1"/>
    <s v="0DD"/>
    <x v="10"/>
    <x v="6"/>
    <s v="GUAMO"/>
    <s v="LAA"/>
    <s v="HK419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ECB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EET"/>
    <s v="HK1680"/>
    <x v="2"/>
    <x v="0"/>
    <n v="8"/>
    <n v="50"/>
    <n v="200"/>
    <n v="3"/>
    <s v="20"/>
    <s v="0"/>
    <n v="1200"/>
    <n v="20"/>
  </r>
  <r>
    <d v="2024-02-01T00:00:00"/>
    <x v="1"/>
    <s v="0DD"/>
    <x v="10"/>
    <x v="6"/>
    <s v="IBAGUÉ"/>
    <s v="EET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EET"/>
    <s v="HK732"/>
    <x v="2"/>
    <x v="0"/>
    <n v="20"/>
    <n v="125"/>
    <n v="500"/>
    <n v="3"/>
    <s v="50"/>
    <s v="0"/>
    <n v="3000"/>
    <n v="50"/>
  </r>
  <r>
    <d v="2024-02-01T00:00:00"/>
    <x v="1"/>
    <s v="0DD"/>
    <x v="10"/>
    <x v="6"/>
    <s v="IBAGUÉ"/>
    <s v="EPR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HOP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PPT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PPT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PPT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RGR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RGR"/>
    <s v="HK1785"/>
    <x v="2"/>
    <x v="0"/>
    <n v="24"/>
    <n v="150"/>
    <n v="600"/>
    <n v="3"/>
    <s v="60"/>
    <s v="0"/>
    <n v="3600"/>
    <n v="60"/>
  </r>
  <r>
    <d v="2024-02-01T00:00:00"/>
    <x v="1"/>
    <s v="0DD"/>
    <x v="10"/>
    <x v="6"/>
    <s v="IBAGUÉ"/>
    <s v="RGR"/>
    <s v="HK732"/>
    <x v="2"/>
    <x v="0"/>
    <n v="6"/>
    <n v="37.5"/>
    <n v="130"/>
    <n v="3"/>
    <s v="13"/>
    <s v="0"/>
    <n v="780"/>
    <n v="13"/>
  </r>
  <r>
    <d v="2024-02-01T00:00:00"/>
    <x v="1"/>
    <s v="0DD"/>
    <x v="10"/>
    <x v="8"/>
    <s v="PALERMO"/>
    <s v="GUN"/>
    <s v="HK1290"/>
    <x v="2"/>
    <x v="0"/>
    <n v="12"/>
    <n v="75"/>
    <n v="300"/>
    <n v="3"/>
    <s v="30"/>
    <s v="0"/>
    <n v="1800"/>
    <n v="30"/>
  </r>
  <r>
    <d v="2024-02-01T00:00:00"/>
    <x v="1"/>
    <s v="0DD"/>
    <x v="10"/>
    <x v="8"/>
    <s v="PALERMO"/>
    <s v="JUN"/>
    <s v="HK1290"/>
    <x v="2"/>
    <x v="0"/>
    <n v="24"/>
    <n v="150"/>
    <n v="600"/>
    <n v="3"/>
    <s v="60"/>
    <s v="0"/>
    <n v="3600"/>
    <n v="60"/>
  </r>
  <r>
    <d v="2024-02-01T00:00:00"/>
    <x v="1"/>
    <s v="0DD"/>
    <x v="10"/>
    <x v="6"/>
    <s v="PIEDRAS"/>
    <s v="PRA 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PIEDRAS"/>
    <s v="SAM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PIEDRAS"/>
    <s v="SAM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PIEDRAS"/>
    <s v="SJT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s v="TELLO"/>
    <s v="TLO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s v="TESALIA"/>
    <s v="TSI"/>
    <s v="HK1290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VENADILLO"/>
    <s v="BOL"/>
    <s v="HK1680"/>
    <x v="2"/>
    <x v="0"/>
    <n v="38"/>
    <n v="237.5"/>
    <n v="930"/>
    <n v="3"/>
    <s v="93"/>
    <s v="0"/>
    <n v="5580"/>
    <n v="93"/>
  </r>
  <r>
    <d v="2024-02-01T00:00:00"/>
    <x v="1"/>
    <s v="0DD"/>
    <x v="10"/>
    <x v="6"/>
    <s v="VENADILLO"/>
    <s v="BOL"/>
    <s v="HK732"/>
    <x v="2"/>
    <x v="0"/>
    <n v="2"/>
    <n v="12.5"/>
    <n v="30"/>
    <n v="2"/>
    <s v="30"/>
    <n v="0"/>
    <n v="1800"/>
    <n v="30"/>
  </r>
  <r>
    <d v="2024-02-01T00:00:00"/>
    <x v="1"/>
    <s v="0DH"/>
    <x v="26"/>
    <x v="0"/>
    <s v="YOPAL"/>
    <s v="ARAGUANEY"/>
    <s v="HK1266"/>
    <x v="2"/>
    <x v="0"/>
    <n v="0"/>
    <n v="0"/>
    <n v="0"/>
    <n v="1"/>
    <s v="0"/>
    <n v="0"/>
    <n v="0"/>
    <n v="0"/>
  </r>
  <r>
    <d v="2024-02-01T00:00:00"/>
    <x v="1"/>
    <s v="0DH"/>
    <x v="26"/>
    <x v="0"/>
    <s v="YOPAL"/>
    <s v="ARAGUANEY"/>
    <s v="HK2014"/>
    <x v="0"/>
    <x v="0"/>
    <n v="0"/>
    <n v="0"/>
    <n v="0"/>
    <n v="1"/>
    <s v="0"/>
    <n v="0"/>
    <n v="0"/>
    <n v="0"/>
  </r>
  <r>
    <d v="2024-02-01T00:00:00"/>
    <x v="1"/>
    <s v="0DH"/>
    <x v="26"/>
    <x v="0"/>
    <s v="YOPAL"/>
    <s v="ARAGUANEY"/>
    <s v="HK2096"/>
    <x v="0"/>
    <x v="0"/>
    <n v="0"/>
    <n v="0"/>
    <n v="0"/>
    <n v="1"/>
    <s v="0"/>
    <n v="0"/>
    <n v="0"/>
    <n v="0"/>
  </r>
  <r>
    <d v="2024-02-01T00:00:00"/>
    <x v="1"/>
    <s v="0DL"/>
    <x v="11"/>
    <x v="0"/>
    <s v="MANÍ"/>
    <s v="SKDL"/>
    <s v="HK1970"/>
    <x v="0"/>
    <x v="0"/>
    <n v="13"/>
    <n v="1440"/>
    <n v="24"/>
    <n v="2"/>
    <s v="24"/>
    <n v="0"/>
    <n v="1440"/>
    <n v="24"/>
  </r>
  <r>
    <d v="2024-02-01T00:00:00"/>
    <x v="1"/>
    <s v="0DL"/>
    <x v="11"/>
    <x v="0"/>
    <s v="MANÍ"/>
    <s v="SKDL"/>
    <s v="HK5403"/>
    <x v="3"/>
    <x v="0"/>
    <n v="2"/>
    <n v="350"/>
    <n v="550"/>
    <n v="3"/>
    <s v="55"/>
    <s v="0"/>
    <n v="3300"/>
    <n v="55"/>
  </r>
  <r>
    <d v="2024-02-01T00:00:00"/>
    <x v="1"/>
    <s v="0DL"/>
    <x v="11"/>
    <x v="5"/>
    <s v="PUERTO LÓPEZ"/>
    <s v="SQNP"/>
    <s v="HK1535"/>
    <x v="0"/>
    <x v="0"/>
    <n v="9"/>
    <n v="750"/>
    <n v="2230"/>
    <n v="4"/>
    <s v="22"/>
    <s v="30"/>
    <n v="1350"/>
    <n v="22.5"/>
  </r>
  <r>
    <d v="2024-02-01T00:00:00"/>
    <x v="1"/>
    <s v="0DL"/>
    <x v="11"/>
    <x v="5"/>
    <s v="PUERTO LÓPEZ"/>
    <s v="SQNP"/>
    <s v="HK1639"/>
    <x v="0"/>
    <x v="0"/>
    <n v="4"/>
    <n v="450"/>
    <n v="730"/>
    <n v="3"/>
    <s v="73"/>
    <s v="0"/>
    <n v="4380"/>
    <n v="73"/>
  </r>
  <r>
    <d v="2024-02-01T00:00:00"/>
    <x v="1"/>
    <s v="0DP"/>
    <x v="12"/>
    <x v="9"/>
    <s v="ARAUCA - ARAUCA"/>
    <s v="LOSGAVANES"/>
    <s v="HK2466"/>
    <x v="0"/>
    <x v="0"/>
    <n v="0"/>
    <n v="0"/>
    <n v="0"/>
    <n v="1"/>
    <s v="0"/>
    <n v="0"/>
    <n v="0"/>
    <n v="0"/>
  </r>
  <r>
    <d v="2024-02-01T00:00:00"/>
    <x v="1"/>
    <s v="0DR"/>
    <x v="13"/>
    <x v="5"/>
    <s v="VILLAVICENCIO"/>
    <s v="NUEVACANAIMA"/>
    <s v="HK1684"/>
    <x v="2"/>
    <x v="0"/>
    <n v="131"/>
    <n v="1833"/>
    <n v="33"/>
    <n v="2"/>
    <s v="33"/>
    <n v="0"/>
    <n v="1980"/>
    <n v="33"/>
  </r>
  <r>
    <d v="2024-02-01T00:00:00"/>
    <x v="1"/>
    <s v="0DT"/>
    <x v="27"/>
    <x v="5"/>
    <s v="PUERTO LÓPEZ"/>
    <s v="SQZM"/>
    <s v="HK1652"/>
    <x v="0"/>
    <x v="0"/>
    <n v="11"/>
    <n v="320"/>
    <n v="8"/>
    <n v="1"/>
    <s v="8"/>
    <n v="0"/>
    <n v="480"/>
    <n v="8"/>
  </r>
  <r>
    <d v="2024-02-01T00:00:00"/>
    <x v="1"/>
    <s v="0DU"/>
    <x v="14"/>
    <x v="5"/>
    <s v="VILLAVICENCIO"/>
    <s v="9AV"/>
    <s v="HK1739"/>
    <x v="0"/>
    <x v="0"/>
    <n v="34"/>
    <n v="454"/>
    <n v="135"/>
    <n v="3"/>
    <s v="13"/>
    <s v="5"/>
    <n v="785"/>
    <n v="13.083333333333334"/>
  </r>
  <r>
    <d v="2024-02-01T00:00:00"/>
    <x v="1"/>
    <s v="0DU"/>
    <x v="14"/>
    <x v="5"/>
    <s v="VILLAVICENCIO"/>
    <s v="9AV"/>
    <s v="HK2319"/>
    <x v="0"/>
    <x v="0"/>
    <n v="27"/>
    <n v="355"/>
    <n v="11"/>
    <n v="2"/>
    <s v="11"/>
    <n v="0"/>
    <n v="660"/>
    <n v="11"/>
  </r>
  <r>
    <d v="2024-02-01T00:00:00"/>
    <x v="1"/>
    <s v="0DX"/>
    <x v="15"/>
    <x v="0"/>
    <s v="NUNCHÍA"/>
    <s v="NUT"/>
    <s v="HK1784"/>
    <x v="2"/>
    <x v="0"/>
    <n v="160"/>
    <n v="2400"/>
    <n v="60"/>
    <n v="2"/>
    <s v="60"/>
    <n v="0"/>
    <n v="3600"/>
    <n v="60"/>
  </r>
  <r>
    <d v="2024-02-01T00:00:00"/>
    <x v="1"/>
    <s v="0DX"/>
    <x v="15"/>
    <x v="10"/>
    <s v="VILLANUEVA"/>
    <s v="9AO"/>
    <s v="HK1136"/>
    <x v="2"/>
    <x v="0"/>
    <n v="12"/>
    <n v="172"/>
    <n v="43"/>
    <n v="2"/>
    <s v="43"/>
    <n v="0"/>
    <n v="2580"/>
    <n v="43"/>
  </r>
  <r>
    <d v="2024-02-01T00:00:00"/>
    <x v="1"/>
    <s v="0DX"/>
    <x v="15"/>
    <x v="10"/>
    <s v="VILLANUEVA"/>
    <s v="9AO"/>
    <s v="HK673"/>
    <x v="2"/>
    <x v="0"/>
    <n v="24"/>
    <n v="360"/>
    <n v="9"/>
    <n v="1"/>
    <s v="9"/>
    <n v="0"/>
    <n v="540"/>
    <n v="9"/>
  </r>
  <r>
    <d v="2024-02-01T00:00:00"/>
    <x v="1"/>
    <s v="0DX"/>
    <x v="15"/>
    <x v="10"/>
    <s v="VILLANUEVA"/>
    <s v="9AO"/>
    <s v="HK946"/>
    <x v="2"/>
    <x v="0"/>
    <n v="53"/>
    <n v="800"/>
    <n v="20"/>
    <n v="2"/>
    <s v="20"/>
    <n v="0"/>
    <n v="1200"/>
    <n v="20"/>
  </r>
  <r>
    <d v="2024-02-01T00:00:00"/>
    <x v="1"/>
    <s v="0DX"/>
    <x v="15"/>
    <x v="0"/>
    <s v="YOPAL"/>
    <s v="BUO"/>
    <s v="HK616"/>
    <x v="2"/>
    <x v="0"/>
    <n v="18"/>
    <n v="280"/>
    <n v="7"/>
    <n v="1"/>
    <s v="7"/>
    <n v="0"/>
    <n v="420"/>
    <n v="7"/>
  </r>
  <r>
    <d v="2024-02-01T00:00:00"/>
    <x v="1"/>
    <s v="0DY"/>
    <x v="16"/>
    <x v="6"/>
    <s v="LÉRIDA"/>
    <s v="9IDY"/>
    <s v="HK1674"/>
    <x v="2"/>
    <x v="0"/>
    <n v="38"/>
    <n v="380"/>
    <n v="1520"/>
    <n v="4"/>
    <s v="15"/>
    <s v="20"/>
    <n v="920"/>
    <n v="15.333333333333334"/>
  </r>
  <r>
    <d v="2024-02-01T00:00:00"/>
    <x v="1"/>
    <s v="0EN"/>
    <x v="16"/>
    <x v="0"/>
    <s v="PAZ DE ARIPORO"/>
    <s v="LAFORTALEZA"/>
    <s v="HK1837"/>
    <x v="0"/>
    <x v="0"/>
    <n v="1"/>
    <n v="40"/>
    <n v="210"/>
    <n v="3"/>
    <s v="21"/>
    <s v="0"/>
    <n v="1260"/>
    <n v="21"/>
  </r>
  <r>
    <d v="2024-02-01T00:00:00"/>
    <x v="1"/>
    <s v="0ET"/>
    <x v="18"/>
    <x v="11"/>
    <s v="CANDELARIA"/>
    <s v="LAESMERALDA"/>
    <s v="HK5218"/>
    <x v="4"/>
    <x v="7"/>
    <n v="32"/>
    <n v="764"/>
    <n v="2536"/>
    <n v="4"/>
    <s v="25"/>
    <s v="36"/>
    <n v="1536"/>
    <n v="25.6"/>
  </r>
  <r>
    <d v="2024-02-01T00:00:00"/>
    <x v="1"/>
    <s v="0ET"/>
    <x v="18"/>
    <x v="11"/>
    <s v="CANDELARIA"/>
    <s v="LAESMERALDA"/>
    <s v="HK5336"/>
    <x v="4"/>
    <x v="7"/>
    <n v="71"/>
    <n v="1351"/>
    <n v="4518"/>
    <n v="4"/>
    <s v="45"/>
    <s v="18"/>
    <n v="2718"/>
    <n v="45.3"/>
  </r>
  <r>
    <d v="2024-02-01T00:00:00"/>
    <x v="1"/>
    <s v="0EV"/>
    <x v="19"/>
    <x v="4"/>
    <s v="APARTADÓ"/>
    <s v="7KK"/>
    <s v="HK5380"/>
    <x v="5"/>
    <x v="1"/>
    <n v="3"/>
    <n v="208"/>
    <n v="2"/>
    <n v="1"/>
    <s v="2"/>
    <n v="0"/>
    <n v="120"/>
    <n v="2"/>
  </r>
  <r>
    <d v="2024-02-01T00:00:00"/>
    <x v="1"/>
    <s v="0EV"/>
    <x v="19"/>
    <x v="4"/>
    <s v="APARTADÓ"/>
    <s v="7KK"/>
    <s v="HK5381"/>
    <x v="5"/>
    <x v="1"/>
    <n v="97"/>
    <n v="6265"/>
    <n v="478"/>
    <n v="3"/>
    <s v="47"/>
    <s v="8"/>
    <n v="2828"/>
    <n v="47.133333333333333"/>
  </r>
  <r>
    <d v="2024-02-01T00:00:00"/>
    <x v="1"/>
    <s v="0EV"/>
    <x v="19"/>
    <x v="4"/>
    <s v="APARTADÓ"/>
    <s v="7KK"/>
    <s v="HK5384"/>
    <x v="5"/>
    <x v="1"/>
    <n v="109"/>
    <n v="7535"/>
    <n v="556"/>
    <n v="3"/>
    <s v="55"/>
    <s v="6"/>
    <n v="3306"/>
    <n v="55.1"/>
  </r>
  <r>
    <d v="2024-02-01T00:00:00"/>
    <x v="1"/>
    <s v="0EV"/>
    <x v="19"/>
    <x v="4"/>
    <s v="APARTADÓ"/>
    <s v="7KK"/>
    <s v="HK5385"/>
    <x v="5"/>
    <x v="1"/>
    <n v="388"/>
    <n v="27568"/>
    <n v="197"/>
    <n v="3"/>
    <s v="19"/>
    <s v="7"/>
    <n v="1147"/>
    <n v="19.116666666666667"/>
  </r>
  <r>
    <d v="2024-02-01T00:00:00"/>
    <x v="1"/>
    <s v="0EV"/>
    <x v="19"/>
    <x v="4"/>
    <s v="APARTADÓ"/>
    <s v="7KK"/>
    <s v="HK5386"/>
    <x v="5"/>
    <x v="1"/>
    <n v="97"/>
    <n v="7023"/>
    <n v="505"/>
    <n v="3"/>
    <s v="50"/>
    <s v="5"/>
    <n v="3005"/>
    <n v="50.083333333333336"/>
  </r>
  <r>
    <d v="2024-02-01T00:00:00"/>
    <x v="1"/>
    <s v="0EV"/>
    <x v="19"/>
    <x v="4"/>
    <s v="APARTADÓ"/>
    <s v="7KK"/>
    <s v="HK5387"/>
    <x v="5"/>
    <x v="1"/>
    <n v="82"/>
    <n v="6537"/>
    <n v="411"/>
    <n v="3"/>
    <s v="41"/>
    <s v="1"/>
    <n v="2461"/>
    <n v="41.016666666666666"/>
  </r>
  <r>
    <d v="2024-02-01T00:00:00"/>
    <x v="1"/>
    <s v="0EW"/>
    <x v="28"/>
    <x v="7"/>
    <s v="ANSERMANUEVO"/>
    <s v="SKDA"/>
    <s v="HK5356"/>
    <x v="8"/>
    <x v="7"/>
    <n v="2"/>
    <n v="57"/>
    <n v="117"/>
    <n v="3"/>
    <s v="11"/>
    <s v="7"/>
    <n v="667"/>
    <n v="11.116666666666667"/>
  </r>
  <r>
    <d v="2024-02-01T00:00:00"/>
    <x v="1"/>
    <s v="0EW"/>
    <x v="28"/>
    <x v="7"/>
    <s v="ANSERMANUEVO"/>
    <s v="SKDA"/>
    <s v="HK5359"/>
    <x v="8"/>
    <x v="7"/>
    <n v="1"/>
    <n v="45"/>
    <n v="101"/>
    <n v="3"/>
    <s v="10"/>
    <s v="1"/>
    <n v="601"/>
    <n v="10.016666666666667"/>
  </r>
  <r>
    <d v="2024-02-01T00:00:00"/>
    <x v="1"/>
    <s v="0EW"/>
    <x v="28"/>
    <x v="7"/>
    <s v="ANSERMANUEVO"/>
    <s v="SQGD"/>
    <s v="HK5356"/>
    <x v="8"/>
    <x v="7"/>
    <n v="1"/>
    <n v="22"/>
    <n v="11"/>
    <n v="2"/>
    <s v="11"/>
    <n v="0"/>
    <n v="660"/>
    <n v="11"/>
  </r>
  <r>
    <d v="2024-02-01T00:00:00"/>
    <x v="1"/>
    <s v="0EW"/>
    <x v="28"/>
    <x v="12"/>
    <s v="BALBOA"/>
    <s v="SKDA"/>
    <s v="HK5356"/>
    <x v="8"/>
    <x v="7"/>
    <n v="7"/>
    <n v="129"/>
    <n v="251"/>
    <n v="3"/>
    <s v="25"/>
    <s v="1"/>
    <n v="1501"/>
    <n v="25.016666666666666"/>
  </r>
  <r>
    <d v="2024-02-01T00:00:00"/>
    <x v="1"/>
    <s v="0EW"/>
    <x v="28"/>
    <x v="12"/>
    <s v="BALBOA"/>
    <s v="SKDA"/>
    <s v="HK5359"/>
    <x v="8"/>
    <x v="7"/>
    <n v="3"/>
    <n v="54"/>
    <n v="166"/>
    <n v="3"/>
    <s v="16"/>
    <s v="6"/>
    <n v="966"/>
    <n v="16.100000000000001"/>
  </r>
  <r>
    <d v="2024-02-01T00:00:00"/>
    <x v="1"/>
    <s v="0EW"/>
    <x v="28"/>
    <x v="12"/>
    <s v="BALBOA"/>
    <s v="SQGD"/>
    <s v="HK5207"/>
    <x v="8"/>
    <x v="7"/>
    <n v="1"/>
    <n v="29"/>
    <n v="13"/>
    <n v="2"/>
    <s v="13"/>
    <n v="0"/>
    <n v="780"/>
    <n v="13"/>
  </r>
  <r>
    <d v="2024-02-01T00:00:00"/>
    <x v="1"/>
    <s v="0EW"/>
    <x v="28"/>
    <x v="7"/>
    <s v="BUGALAGRANDE"/>
    <s v="SQGD"/>
    <s v="HK5359"/>
    <x v="8"/>
    <x v="7"/>
    <n v="4"/>
    <n v="72"/>
    <n v="5"/>
    <n v="1"/>
    <s v="5"/>
    <n v="0"/>
    <n v="300"/>
    <n v="5"/>
  </r>
  <r>
    <d v="2024-02-01T00:00:00"/>
    <x v="1"/>
    <s v="0EW"/>
    <x v="28"/>
    <x v="7"/>
    <s v="CARTAGO"/>
    <s v="SKDA"/>
    <s v="HK5359"/>
    <x v="8"/>
    <x v="7"/>
    <n v="1"/>
    <n v="32"/>
    <n v="59"/>
    <n v="2"/>
    <s v="59"/>
    <n v="0"/>
    <n v="3540"/>
    <n v="59"/>
  </r>
  <r>
    <d v="2024-02-01T00:00:00"/>
    <x v="1"/>
    <s v="0EW"/>
    <x v="28"/>
    <x v="7"/>
    <s v="CARTAGO"/>
    <s v="SQGD"/>
    <s v="HK5356"/>
    <x v="8"/>
    <x v="7"/>
    <n v="7"/>
    <n v="282"/>
    <n v="532"/>
    <n v="3"/>
    <s v="53"/>
    <s v="2"/>
    <n v="3182"/>
    <n v="53.033333333333331"/>
  </r>
  <r>
    <d v="2024-02-01T00:00:00"/>
    <x v="1"/>
    <s v="0EW"/>
    <x v="28"/>
    <x v="7"/>
    <s v="CARTAGO"/>
    <s v="SQGD"/>
    <s v="HK5359"/>
    <x v="8"/>
    <x v="7"/>
    <n v="13"/>
    <n v="338"/>
    <n v="635"/>
    <n v="3"/>
    <s v="63"/>
    <s v="5"/>
    <n v="3785"/>
    <n v="63.083333333333336"/>
  </r>
  <r>
    <d v="2024-02-01T00:00:00"/>
    <x v="1"/>
    <s v="0EW"/>
    <x v="28"/>
    <x v="13"/>
    <s v="LA VIRGINIA"/>
    <s v="SKDA"/>
    <s v="HK5359"/>
    <x v="8"/>
    <x v="7"/>
    <n v="2"/>
    <n v="36"/>
    <n v="53"/>
    <n v="2"/>
    <s v="53"/>
    <n v="0"/>
    <n v="3180"/>
    <n v="53"/>
  </r>
  <r>
    <d v="2024-02-01T00:00:00"/>
    <x v="1"/>
    <s v="0EW"/>
    <x v="28"/>
    <x v="7"/>
    <s v="OBANDO"/>
    <s v="SQGD"/>
    <s v="HK5207"/>
    <x v="8"/>
    <x v="7"/>
    <n v="3"/>
    <n v="130"/>
    <n v="219"/>
    <n v="3"/>
    <s v="21"/>
    <s v="9"/>
    <n v="1269"/>
    <n v="21.15"/>
  </r>
  <r>
    <d v="2024-02-01T00:00:00"/>
    <x v="1"/>
    <s v="0EW"/>
    <x v="28"/>
    <x v="7"/>
    <s v="OBANDO"/>
    <s v="SQGD"/>
    <s v="HK5359"/>
    <x v="8"/>
    <x v="7"/>
    <n v="9"/>
    <n v="154"/>
    <n v="335"/>
    <n v="3"/>
    <s v="33"/>
    <s v="5"/>
    <n v="1985"/>
    <n v="33.083333333333336"/>
  </r>
  <r>
    <d v="2024-02-01T00:00:00"/>
    <x v="1"/>
    <s v="0EW"/>
    <x v="28"/>
    <x v="13"/>
    <s v="PEREIRA"/>
    <s v="SQGD"/>
    <s v="HK5359"/>
    <x v="8"/>
    <x v="6"/>
    <n v="3"/>
    <n v="37"/>
    <n v="202"/>
    <n v="3"/>
    <s v="20"/>
    <s v="2"/>
    <n v="1202"/>
    <n v="20.033333333333335"/>
  </r>
  <r>
    <d v="2024-02-01T00:00:00"/>
    <x v="1"/>
    <s v="0EW"/>
    <x v="28"/>
    <x v="7"/>
    <s v="ROLDANILLO"/>
    <s v="SQGD"/>
    <s v="HK5359"/>
    <x v="8"/>
    <x v="7"/>
    <n v="3"/>
    <n v="47"/>
    <n v="228"/>
    <n v="3"/>
    <s v="22"/>
    <s v="8"/>
    <n v="1328"/>
    <n v="22.133333333333333"/>
  </r>
  <r>
    <d v="2024-02-01T00:00:00"/>
    <x v="1"/>
    <s v="0EW"/>
    <x v="28"/>
    <x v="13"/>
    <s v="SANTUARIO"/>
    <s v="SKDA"/>
    <s v="HK5356"/>
    <x v="8"/>
    <x v="7"/>
    <n v="1"/>
    <n v="18"/>
    <n v="3"/>
    <n v="1"/>
    <s v="3"/>
    <n v="0"/>
    <n v="180"/>
    <n v="3"/>
  </r>
  <r>
    <d v="2024-02-01T00:00:00"/>
    <x v="1"/>
    <s v="0EW"/>
    <x v="28"/>
    <x v="13"/>
    <s v="SANTUARIO"/>
    <s v="SKDA"/>
    <s v="HK5359"/>
    <x v="8"/>
    <x v="7"/>
    <n v="2"/>
    <n v="77"/>
    <n v="155"/>
    <n v="3"/>
    <s v="15"/>
    <s v="5"/>
    <n v="905"/>
    <n v="15.083333333333334"/>
  </r>
  <r>
    <d v="2024-02-01T00:00:00"/>
    <x v="1"/>
    <s v="0EW"/>
    <x v="28"/>
    <x v="7"/>
    <s v="TORO"/>
    <s v="SKDA"/>
    <s v="HK5359"/>
    <x v="8"/>
    <x v="7"/>
    <n v="1"/>
    <n v="34"/>
    <n v="45"/>
    <n v="2"/>
    <s v="45"/>
    <n v="0"/>
    <n v="2700"/>
    <n v="45"/>
  </r>
  <r>
    <d v="2024-02-01T00:00:00"/>
    <x v="1"/>
    <s v="0EW"/>
    <x v="28"/>
    <x v="14"/>
    <s v="VITERBO"/>
    <s v="SKDA"/>
    <s v="HK5356"/>
    <x v="8"/>
    <x v="7"/>
    <n v="5"/>
    <n v="93"/>
    <n v="282"/>
    <n v="3"/>
    <s v="28"/>
    <s v="2"/>
    <n v="1682"/>
    <n v="28.033333333333335"/>
  </r>
  <r>
    <d v="2024-02-01T00:00:00"/>
    <x v="1"/>
    <s v="0EW"/>
    <x v="28"/>
    <x v="14"/>
    <s v="VITERBO"/>
    <s v="SKDA"/>
    <s v="HK5359"/>
    <x v="8"/>
    <x v="7"/>
    <n v="5"/>
    <n v="156"/>
    <n v="404"/>
    <n v="3"/>
    <s v="40"/>
    <s v="4"/>
    <n v="2404"/>
    <n v="40.06666666666667"/>
  </r>
  <r>
    <d v="2024-02-01T00:00:00"/>
    <x v="1"/>
    <s v="0EW"/>
    <x v="28"/>
    <x v="7"/>
    <s v="ZARZAL"/>
    <s v="SQGD"/>
    <s v="HK5359"/>
    <x v="8"/>
    <x v="7"/>
    <n v="8"/>
    <n v="146"/>
    <n v="649"/>
    <n v="3"/>
    <s v="64"/>
    <s v="9"/>
    <n v="3849"/>
    <n v="64.150000000000006"/>
  </r>
  <r>
    <d v="2024-02-01T00:00:00"/>
    <x v="1"/>
    <s v="0EX"/>
    <x v="20"/>
    <x v="7"/>
    <s v="ZARZAL"/>
    <s v="RIOPAILAOPA"/>
    <s v="HK5251"/>
    <x v="6"/>
    <x v="7"/>
    <n v="40"/>
    <n v="756"/>
    <n v="2406"/>
    <n v="4"/>
    <s v="24"/>
    <s v="06"/>
    <n v="1446"/>
    <n v="24.1"/>
  </r>
  <r>
    <d v="2024-02-01T00:00:00"/>
    <x v="1"/>
    <s v="0EX"/>
    <x v="20"/>
    <x v="7"/>
    <s v="ZARZAL"/>
    <s v="RIOPAILAOPA"/>
    <s v="HK5416"/>
    <x v="6"/>
    <x v="7"/>
    <n v="79"/>
    <n v="1397"/>
    <n v="4436"/>
    <n v="4"/>
    <s v="44"/>
    <s v="36"/>
    <n v="2676"/>
    <n v="44.6"/>
  </r>
  <r>
    <d v="2024-02-01T00:00:00"/>
    <x v="1"/>
    <s v="ODV"/>
    <x v="21"/>
    <x v="5"/>
    <s v="FUENTE DE ORO"/>
    <s v="MAJAGUAL"/>
    <s v="HK1738"/>
    <x v="0"/>
    <x v="0"/>
    <n v="7"/>
    <n v="97"/>
    <n v="218"/>
    <n v="3"/>
    <s v="21"/>
    <s v="8"/>
    <n v="1268"/>
    <n v="21.133333333333333"/>
  </r>
  <r>
    <d v="2024-02-01T00:00:00"/>
    <x v="1"/>
    <s v="ODV"/>
    <x v="21"/>
    <x v="5"/>
    <s v="FUENTE DE ORO"/>
    <s v="MAJAGUAL"/>
    <s v="HK1738"/>
    <x v="0"/>
    <x v="10"/>
    <n v="2"/>
    <n v="25"/>
    <n v="4"/>
    <n v="1"/>
    <s v="4"/>
    <n v="0"/>
    <n v="240"/>
    <n v="4"/>
  </r>
  <r>
    <d v="2024-02-01T00:00:00"/>
    <x v="1"/>
    <s v="ODV"/>
    <x v="21"/>
    <x v="5"/>
    <s v="FUENTE DE ORO"/>
    <s v="MAJAGUAL"/>
    <s v="HK1738"/>
    <x v="0"/>
    <x v="2"/>
    <n v="32"/>
    <n v="386"/>
    <n v="1330"/>
    <n v="4"/>
    <s v="13"/>
    <s v="30"/>
    <n v="810"/>
    <n v="13.5"/>
  </r>
  <r>
    <d v="2024-02-01T00:00:00"/>
    <x v="1"/>
    <s v="ODV"/>
    <x v="21"/>
    <x v="5"/>
    <s v="FUENTE DE ORO"/>
    <s v="MAJAGUAL"/>
    <s v="HK1738"/>
    <x v="0"/>
    <x v="4"/>
    <n v="13"/>
    <n v="187"/>
    <n v="430"/>
    <n v="3"/>
    <s v="43"/>
    <s v="0"/>
    <n v="2580"/>
    <n v="43"/>
  </r>
  <r>
    <d v="2024-02-01T00:00:00"/>
    <x v="1"/>
    <s v="OEY"/>
    <x v="22"/>
    <x v="7"/>
    <s v="GUACARÍ"/>
    <s v="SQIH"/>
    <s v="HK5371"/>
    <x v="4"/>
    <x v="7"/>
    <n v="67"/>
    <n v="844"/>
    <n v="41"/>
    <n v="2"/>
    <s v="41"/>
    <n v="0"/>
    <n v="2460"/>
    <n v="41"/>
  </r>
  <r>
    <d v="2024-02-01T00:00:00"/>
    <x v="1"/>
    <s v="OEY"/>
    <x v="22"/>
    <x v="7"/>
    <s v="PALMIRA"/>
    <s v="SQIM"/>
    <s v="HK5371"/>
    <x v="4"/>
    <x v="7"/>
    <n v="30"/>
    <n v="756"/>
    <n v="24"/>
    <n v="2"/>
    <s v="24"/>
    <n v="0"/>
    <n v="1440"/>
    <n v="24"/>
  </r>
  <r>
    <d v="2024-02-01T00:00:00"/>
    <x v="1"/>
    <s v="OEY"/>
    <x v="22"/>
    <x v="7"/>
    <s v="PRADERA"/>
    <s v="SQCA"/>
    <s v="HK5372"/>
    <x v="6"/>
    <x v="7"/>
    <n v="100"/>
    <n v="1313"/>
    <n v="62"/>
    <n v="2"/>
    <s v="62"/>
    <n v="0"/>
    <n v="3720"/>
    <n v="62"/>
  </r>
  <r>
    <d v="2024-03-01T00:00:00"/>
    <x v="2"/>
    <s v="0BE"/>
    <x v="29"/>
    <x v="3"/>
    <s v="ZONA BANANERA"/>
    <s v="9IS"/>
    <s v="HK4457"/>
    <x v="9"/>
    <x v="1"/>
    <n v="29"/>
    <n v="4472.9399999999996"/>
    <n v="721"/>
    <n v="3"/>
    <s v="72"/>
    <s v="1"/>
    <n v="4321"/>
    <n v="72.016666666666666"/>
  </r>
  <r>
    <d v="2024-03-01T00:00:00"/>
    <x v="2"/>
    <s v="0BE"/>
    <x v="29"/>
    <x v="3"/>
    <s v="ZONA BANANERA"/>
    <s v="9IS"/>
    <s v="HK5172"/>
    <x v="9"/>
    <x v="1"/>
    <n v="28"/>
    <n v="6087.45"/>
    <n v="873"/>
    <n v="3"/>
    <s v="87"/>
    <s v="3"/>
    <n v="5223"/>
    <n v="87.05"/>
  </r>
  <r>
    <d v="2024-03-01T00:00:00"/>
    <x v="2"/>
    <s v="0BE"/>
    <x v="29"/>
    <x v="3"/>
    <s v="ZONA BANANERA"/>
    <s v="9IS"/>
    <s v="HK5253"/>
    <x v="9"/>
    <x v="1"/>
    <n v="9"/>
    <n v="1478.96"/>
    <n v="185"/>
    <n v="3"/>
    <s v="18"/>
    <s v="5"/>
    <n v="1085"/>
    <n v="18.083333333333332"/>
  </r>
  <r>
    <d v="2024-03-01T00:00:00"/>
    <x v="2"/>
    <s v="0BH"/>
    <x v="0"/>
    <x v="0"/>
    <s v="AGUAZUL"/>
    <s v="9CZ"/>
    <s v="HK2108"/>
    <x v="0"/>
    <x v="0"/>
    <n v="1"/>
    <n v="120"/>
    <n v="2"/>
    <n v="1"/>
    <s v="2"/>
    <n v="0"/>
    <n v="120"/>
    <n v="2"/>
  </r>
  <r>
    <d v="2024-03-01T00:00:00"/>
    <x v="2"/>
    <s v="0BH"/>
    <x v="0"/>
    <x v="0"/>
    <s v="AGUAZUL"/>
    <s v="9CZ"/>
    <s v="HK2171"/>
    <x v="0"/>
    <x v="0"/>
    <n v="7"/>
    <n v="420"/>
    <n v="7"/>
    <n v="1"/>
    <s v="7"/>
    <n v="0"/>
    <n v="420"/>
    <n v="7"/>
  </r>
  <r>
    <d v="2024-03-01T00:00:00"/>
    <x v="2"/>
    <s v="0BH"/>
    <x v="0"/>
    <x v="0"/>
    <s v="MANÍ"/>
    <s v="LOM"/>
    <s v="HK2171"/>
    <x v="0"/>
    <x v="0"/>
    <n v="2"/>
    <n v="240"/>
    <n v="4"/>
    <n v="1"/>
    <s v="4"/>
    <n v="0"/>
    <n v="240"/>
    <n v="4"/>
  </r>
  <r>
    <d v="2024-03-01T00:00:00"/>
    <x v="2"/>
    <s v="0BH"/>
    <x v="0"/>
    <x v="0"/>
    <s v="MONTERREY"/>
    <s v="9MC"/>
    <s v="HK2171"/>
    <x v="0"/>
    <x v="0"/>
    <n v="3"/>
    <n v="480"/>
    <n v="8"/>
    <n v="1"/>
    <s v="8"/>
    <n v="0"/>
    <n v="480"/>
    <n v="8"/>
  </r>
  <r>
    <d v="2024-03-01T00:00:00"/>
    <x v="2"/>
    <s v="0BH"/>
    <x v="0"/>
    <x v="0"/>
    <s v="NUNCHÍA"/>
    <s v="NIA"/>
    <s v="HK1731"/>
    <x v="0"/>
    <x v="0"/>
    <n v="2"/>
    <n v="360"/>
    <n v="6"/>
    <n v="1"/>
    <s v="6"/>
    <n v="0"/>
    <n v="360"/>
    <n v="6"/>
  </r>
  <r>
    <d v="2024-03-01T00:00:00"/>
    <x v="2"/>
    <s v="0BH"/>
    <x v="0"/>
    <x v="0"/>
    <s v="NUNCHÍA"/>
    <s v="NIA"/>
    <s v="HK2321"/>
    <x v="0"/>
    <x v="0"/>
    <n v="2"/>
    <n v="300"/>
    <n v="5"/>
    <n v="1"/>
    <s v="5"/>
    <n v="0"/>
    <n v="300"/>
    <n v="5"/>
  </r>
  <r>
    <d v="2024-03-01T00:00:00"/>
    <x v="2"/>
    <s v="0BM"/>
    <x v="1"/>
    <x v="1"/>
    <s v="EL PASO"/>
    <s v="MATADEINDIO"/>
    <s v="HK2065"/>
    <x v="0"/>
    <x v="1"/>
    <n v="16"/>
    <n v="470"/>
    <n v="448"/>
    <n v="3"/>
    <s v="44"/>
    <s v="8"/>
    <n v="2648"/>
    <n v="44.133333333333333"/>
  </r>
  <r>
    <d v="2024-03-01T00:00:00"/>
    <x v="2"/>
    <s v="0BM"/>
    <x v="1"/>
    <x v="1"/>
    <s v="EL PASO"/>
    <s v="MATADEINDIO"/>
    <s v="HK2095"/>
    <x v="0"/>
    <x v="1"/>
    <n v="16"/>
    <n v="472"/>
    <n v="542"/>
    <n v="3"/>
    <s v="54"/>
    <s v="2"/>
    <n v="3242"/>
    <n v="54.033333333333331"/>
  </r>
  <r>
    <d v="2024-03-01T00:00:00"/>
    <x v="2"/>
    <s v="0BM"/>
    <x v="1"/>
    <x v="2"/>
    <s v="RIOHACHA"/>
    <s v="ASASANMARTIN"/>
    <s v="HK1741"/>
    <x v="0"/>
    <x v="1"/>
    <n v="91"/>
    <n v="2097.48"/>
    <n v="3330"/>
    <n v="4"/>
    <s v="33"/>
    <s v="30"/>
    <n v="2010"/>
    <n v="33.5"/>
  </r>
  <r>
    <d v="2024-03-01T00:00:00"/>
    <x v="2"/>
    <s v="0BM"/>
    <x v="1"/>
    <x v="2"/>
    <s v="RIOHACHA"/>
    <s v="ASASANMARTIN"/>
    <s v="HK2004"/>
    <x v="0"/>
    <x v="1"/>
    <n v="10"/>
    <n v="182.2"/>
    <n v="348"/>
    <n v="3"/>
    <s v="34"/>
    <s v="8"/>
    <n v="2048"/>
    <n v="34.133333333333333"/>
  </r>
  <r>
    <d v="2024-03-01T00:00:00"/>
    <x v="2"/>
    <s v="0BM"/>
    <x v="1"/>
    <x v="3"/>
    <s v="SANTA MARTA"/>
    <s v="LADIVA"/>
    <s v="HK1741"/>
    <x v="0"/>
    <x v="1"/>
    <n v="2"/>
    <n v="82"/>
    <n v="136"/>
    <n v="3"/>
    <s v="13"/>
    <s v="6"/>
    <n v="786"/>
    <n v="13.1"/>
  </r>
  <r>
    <d v="2024-03-01T00:00:00"/>
    <x v="2"/>
    <s v="0BM"/>
    <x v="1"/>
    <x v="3"/>
    <s v="SANTA MARTA"/>
    <s v="LADIVA"/>
    <s v="HK2004"/>
    <x v="0"/>
    <x v="1"/>
    <n v="64"/>
    <n v="1495.94"/>
    <n v="1936"/>
    <n v="4"/>
    <s v="19"/>
    <s v="36"/>
    <n v="1176"/>
    <n v="19.600000000000001"/>
  </r>
  <r>
    <d v="2024-03-01T00:00:00"/>
    <x v="2"/>
    <s v="0BM"/>
    <x v="1"/>
    <x v="3"/>
    <s v="ZONA BANANERA"/>
    <s v="LAAMALIA"/>
    <s v="HK1750"/>
    <x v="0"/>
    <x v="1"/>
    <n v="120"/>
    <n v="3232.5"/>
    <n v="4148"/>
    <n v="4"/>
    <s v="41"/>
    <s v="48"/>
    <n v="2508"/>
    <n v="41.8"/>
  </r>
  <r>
    <d v="2024-03-01T00:00:00"/>
    <x v="2"/>
    <s v="0BM"/>
    <x v="1"/>
    <x v="3"/>
    <s v="ZONA BANANERA"/>
    <s v="LAAMALIA"/>
    <s v="HK2004"/>
    <x v="0"/>
    <x v="1"/>
    <n v="34"/>
    <n v="852"/>
    <n v="1612"/>
    <n v="4"/>
    <s v="16"/>
    <s v="12"/>
    <n v="972"/>
    <n v="16.2"/>
  </r>
  <r>
    <d v="2024-03-01T00:00:00"/>
    <x v="2"/>
    <s v="0BM"/>
    <x v="1"/>
    <x v="3"/>
    <s v="ZONA BANANERA"/>
    <s v="LAAMALIA"/>
    <s v="HK2065"/>
    <x v="0"/>
    <x v="1"/>
    <n v="106"/>
    <n v="2991.5"/>
    <n v="4348"/>
    <n v="4"/>
    <s v="43"/>
    <s v="48"/>
    <n v="2628"/>
    <n v="43.8"/>
  </r>
  <r>
    <d v="2024-03-01T00:00:00"/>
    <x v="2"/>
    <s v="0BM"/>
    <x v="1"/>
    <x v="3"/>
    <s v="ZONA BANANERA"/>
    <s v="LAAMALIA"/>
    <s v="HK2095"/>
    <x v="0"/>
    <x v="1"/>
    <n v="127"/>
    <n v="3268"/>
    <n v="4724"/>
    <n v="4"/>
    <s v="47"/>
    <s v="24"/>
    <n v="2844"/>
    <n v="47.4"/>
  </r>
  <r>
    <d v="2024-03-01T00:00:00"/>
    <x v="2"/>
    <s v="0BR"/>
    <x v="2"/>
    <x v="4"/>
    <s v="APARTADÓ"/>
    <s v="LOSPLANES"/>
    <s v="HK2892"/>
    <x v="1"/>
    <x v="1"/>
    <n v="83"/>
    <n v="6139.9"/>
    <n v="452"/>
    <n v="3"/>
    <s v="45"/>
    <s v="2"/>
    <n v="2702"/>
    <n v="45.033333333333331"/>
  </r>
  <r>
    <d v="2024-03-01T00:00:00"/>
    <x v="2"/>
    <s v="0BR"/>
    <x v="2"/>
    <x v="4"/>
    <s v="APARTADÓ"/>
    <s v="LOSPLANES"/>
    <s v="HK4336"/>
    <x v="1"/>
    <x v="1"/>
    <n v="53"/>
    <n v="3846"/>
    <n v="252"/>
    <n v="3"/>
    <s v="25"/>
    <s v="2"/>
    <n v="1502"/>
    <n v="25.033333333333335"/>
  </r>
  <r>
    <d v="2024-03-01T00:00:00"/>
    <x v="2"/>
    <s v="0BR"/>
    <x v="2"/>
    <x v="4"/>
    <s v="APARTADÓ"/>
    <s v="LOSPLANES"/>
    <s v="HK4336"/>
    <x v="1"/>
    <x v="2"/>
    <n v="2"/>
    <n v="176"/>
    <n v="22"/>
    <n v="2"/>
    <s v="22"/>
    <n v="0"/>
    <n v="1320"/>
    <n v="22"/>
  </r>
  <r>
    <d v="2024-03-01T00:00:00"/>
    <x v="2"/>
    <s v="0BR"/>
    <x v="2"/>
    <x v="4"/>
    <s v="APARTADÓ"/>
    <s v="LOSPLANES"/>
    <s v="HK4416"/>
    <x v="1"/>
    <x v="1"/>
    <n v="63"/>
    <n v="4956.7"/>
    <n v="333"/>
    <n v="3"/>
    <s v="33"/>
    <s v="3"/>
    <n v="1983"/>
    <n v="33.049999999999997"/>
  </r>
  <r>
    <d v="2024-03-01T00:00:00"/>
    <x v="2"/>
    <s v="0BR"/>
    <x v="2"/>
    <x v="4"/>
    <s v="APARTADÓ"/>
    <s v="LOSPLANES"/>
    <s v="HK4542"/>
    <x v="1"/>
    <x v="1"/>
    <n v="79"/>
    <n v="5665.9"/>
    <n v="409"/>
    <n v="3"/>
    <s v="40"/>
    <s v="9"/>
    <n v="2409"/>
    <n v="40.15"/>
  </r>
  <r>
    <d v="2024-03-01T00:00:00"/>
    <x v="2"/>
    <s v="0BR"/>
    <x v="2"/>
    <x v="4"/>
    <s v="APARTADÓ"/>
    <s v="LOSPLANES"/>
    <s v="HK4644"/>
    <x v="1"/>
    <x v="1"/>
    <n v="18"/>
    <n v="1281.7"/>
    <n v="87"/>
    <n v="2"/>
    <s v="87"/>
    <n v="0"/>
    <n v="5220"/>
    <n v="87"/>
  </r>
  <r>
    <d v="2024-03-01T00:00:00"/>
    <x v="2"/>
    <s v="0BR"/>
    <x v="2"/>
    <x v="4"/>
    <s v="APARTADÓ"/>
    <s v="LOSPLANES"/>
    <s v="HK4644"/>
    <x v="1"/>
    <x v="2"/>
    <n v="3"/>
    <n v="240"/>
    <n v="38"/>
    <n v="2"/>
    <s v="38"/>
    <n v="0"/>
    <n v="2280"/>
    <n v="38"/>
  </r>
  <r>
    <d v="2024-03-01T00:00:00"/>
    <x v="2"/>
    <s v="0BR"/>
    <x v="2"/>
    <x v="4"/>
    <s v="APARTADÓ"/>
    <s v="LOSPLANES"/>
    <s v="HK4704"/>
    <x v="1"/>
    <x v="1"/>
    <n v="84"/>
    <n v="6061.7"/>
    <n v="413"/>
    <n v="3"/>
    <s v="41"/>
    <s v="3"/>
    <n v="2463"/>
    <n v="41.05"/>
  </r>
  <r>
    <d v="2024-03-01T00:00:00"/>
    <x v="2"/>
    <s v="0BR"/>
    <x v="2"/>
    <x v="4"/>
    <s v="APARTADÓ"/>
    <s v="LOSPLANES"/>
    <s v="HK4939"/>
    <x v="1"/>
    <x v="1"/>
    <n v="78"/>
    <n v="5906.7"/>
    <n v="401"/>
    <n v="3"/>
    <s v="40"/>
    <s v="1"/>
    <n v="2401"/>
    <n v="40.016666666666666"/>
  </r>
  <r>
    <d v="2024-03-01T00:00:00"/>
    <x v="2"/>
    <s v="0BR"/>
    <x v="2"/>
    <x v="4"/>
    <s v="APARTADÓ"/>
    <s v="LOSPLANES"/>
    <s v="HK5113"/>
    <x v="1"/>
    <x v="1"/>
    <n v="90"/>
    <n v="6969.1"/>
    <n v="464"/>
    <n v="3"/>
    <s v="46"/>
    <s v="4"/>
    <n v="2764"/>
    <n v="46.06666666666667"/>
  </r>
  <r>
    <d v="2024-03-01T00:00:00"/>
    <x v="2"/>
    <s v="0BR"/>
    <x v="2"/>
    <x v="4"/>
    <s v="APARTADÓ"/>
    <s v="LOSPLANES"/>
    <s v="HK5167"/>
    <x v="1"/>
    <x v="1"/>
    <n v="81"/>
    <n v="6328.4"/>
    <n v="414"/>
    <n v="3"/>
    <s v="41"/>
    <s v="4"/>
    <n v="2464"/>
    <n v="41.06666666666667"/>
  </r>
  <r>
    <d v="2024-03-01T00:00:00"/>
    <x v="2"/>
    <s v="0BR"/>
    <x v="2"/>
    <x v="4"/>
    <s v="APARTADÓ"/>
    <s v="LOSPLANES"/>
    <s v="HK5300"/>
    <x v="1"/>
    <x v="1"/>
    <n v="96"/>
    <n v="7382.3"/>
    <n v="439"/>
    <n v="3"/>
    <s v="43"/>
    <s v="9"/>
    <n v="2589"/>
    <n v="43.15"/>
  </r>
  <r>
    <d v="2024-03-01T00:00:00"/>
    <x v="2"/>
    <s v="0BR"/>
    <x v="2"/>
    <x v="4"/>
    <s v="APARTADÓ"/>
    <s v="LOSPLANES"/>
    <s v="HK5428"/>
    <x v="1"/>
    <x v="1"/>
    <n v="84"/>
    <n v="6163.8"/>
    <n v="419"/>
    <n v="3"/>
    <s v="41"/>
    <s v="9"/>
    <n v="2469"/>
    <n v="41.15"/>
  </r>
  <r>
    <d v="2024-03-01T00:00:00"/>
    <x v="2"/>
    <s v="0BR"/>
    <x v="2"/>
    <x v="3"/>
    <s v="CIÉNAGA"/>
    <s v="LACEIBA"/>
    <s v="HK1476"/>
    <x v="0"/>
    <x v="1"/>
    <n v="1"/>
    <n v="0"/>
    <n v="16"/>
    <n v="2"/>
    <s v="16"/>
    <n v="0"/>
    <n v="960"/>
    <n v="16"/>
  </r>
  <r>
    <d v="2024-03-01T00:00:00"/>
    <x v="2"/>
    <s v="0BR"/>
    <x v="2"/>
    <x v="3"/>
    <s v="CIÉNAGA"/>
    <s v="LACEIBA"/>
    <s v="HK1767"/>
    <x v="0"/>
    <x v="1"/>
    <n v="100"/>
    <n v="2654.9"/>
    <n v="671"/>
    <n v="3"/>
    <s v="67"/>
    <s v="1"/>
    <n v="4021"/>
    <n v="67.016666666666666"/>
  </r>
  <r>
    <d v="2024-03-01T00:00:00"/>
    <x v="2"/>
    <s v="0BR"/>
    <x v="2"/>
    <x v="3"/>
    <s v="CIÉNAGA"/>
    <s v="LACEIBA"/>
    <s v="HK3631"/>
    <x v="0"/>
    <x v="1"/>
    <n v="79"/>
    <n v="2174.1"/>
    <n v="521"/>
    <n v="3"/>
    <s v="52"/>
    <s v="1"/>
    <n v="3121"/>
    <n v="52.016666666666666"/>
  </r>
  <r>
    <d v="2024-03-01T00:00:00"/>
    <x v="2"/>
    <s v="0BR"/>
    <x v="2"/>
    <x v="3"/>
    <s v="CIÉNAGA"/>
    <s v="LACEIBA"/>
    <s v="HK660"/>
    <x v="0"/>
    <x v="1"/>
    <n v="33"/>
    <n v="437.7"/>
    <n v="222"/>
    <n v="3"/>
    <s v="22"/>
    <s v="2"/>
    <n v="1322"/>
    <n v="22.033333333333335"/>
  </r>
  <r>
    <d v="2024-03-01T00:00:00"/>
    <x v="2"/>
    <s v="0BR"/>
    <x v="2"/>
    <x v="4"/>
    <s v="TURBO"/>
    <s v="INDIRA"/>
    <s v="HK2892"/>
    <x v="1"/>
    <x v="1"/>
    <n v="18"/>
    <n v="1295.5"/>
    <n v="86"/>
    <n v="2"/>
    <s v="86"/>
    <n v="0"/>
    <n v="5160"/>
    <n v="86"/>
  </r>
  <r>
    <d v="2024-03-01T00:00:00"/>
    <x v="2"/>
    <s v="0BR"/>
    <x v="2"/>
    <x v="4"/>
    <s v="TURBO"/>
    <s v="INDIRA"/>
    <s v="HK4336"/>
    <x v="1"/>
    <x v="1"/>
    <n v="14"/>
    <n v="1050"/>
    <n v="53"/>
    <n v="2"/>
    <s v="53"/>
    <n v="0"/>
    <n v="3180"/>
    <n v="53"/>
  </r>
  <r>
    <d v="2024-03-01T00:00:00"/>
    <x v="2"/>
    <s v="0BR"/>
    <x v="2"/>
    <x v="4"/>
    <s v="TURBO"/>
    <s v="INDIRA"/>
    <s v="HK4336"/>
    <x v="1"/>
    <x v="2"/>
    <n v="1"/>
    <n v="80"/>
    <n v="7"/>
    <n v="1"/>
    <s v="7"/>
    <n v="0"/>
    <n v="420"/>
    <n v="7"/>
  </r>
  <r>
    <d v="2024-03-01T00:00:00"/>
    <x v="2"/>
    <s v="0BR"/>
    <x v="2"/>
    <x v="4"/>
    <s v="TURBO"/>
    <s v="INDIRA"/>
    <s v="HK4416"/>
    <x v="1"/>
    <x v="1"/>
    <n v="5"/>
    <n v="323.3"/>
    <n v="22"/>
    <n v="2"/>
    <s v="22"/>
    <n v="0"/>
    <n v="1320"/>
    <n v="22"/>
  </r>
  <r>
    <d v="2024-03-01T00:00:00"/>
    <x v="2"/>
    <s v="0BR"/>
    <x v="2"/>
    <x v="4"/>
    <s v="TURBO"/>
    <s v="INDIRA"/>
    <s v="HK4542"/>
    <x v="1"/>
    <x v="1"/>
    <n v="27"/>
    <n v="2051.6999999999998"/>
    <n v="12"/>
    <n v="2"/>
    <s v="12"/>
    <n v="0"/>
    <n v="720"/>
    <n v="12"/>
  </r>
  <r>
    <d v="2024-03-01T00:00:00"/>
    <x v="2"/>
    <s v="0BR"/>
    <x v="2"/>
    <x v="4"/>
    <s v="TURBO"/>
    <s v="INDIRA"/>
    <s v="HK4644"/>
    <x v="1"/>
    <x v="1"/>
    <n v="5"/>
    <n v="396.7"/>
    <n v="22"/>
    <n v="2"/>
    <s v="22"/>
    <n v="0"/>
    <n v="1320"/>
    <n v="22"/>
  </r>
  <r>
    <d v="2024-03-01T00:00:00"/>
    <x v="2"/>
    <s v="0BR"/>
    <x v="2"/>
    <x v="4"/>
    <s v="TURBO"/>
    <s v="INDIRA"/>
    <s v="HK4644"/>
    <x v="1"/>
    <x v="2"/>
    <n v="6"/>
    <n v="544"/>
    <n v="72"/>
    <n v="2"/>
    <s v="72"/>
    <n v="0"/>
    <n v="4320"/>
    <n v="72"/>
  </r>
  <r>
    <d v="2024-03-01T00:00:00"/>
    <x v="2"/>
    <s v="0BR"/>
    <x v="2"/>
    <x v="4"/>
    <s v="TURBO"/>
    <s v="INDIRA"/>
    <s v="HK4704"/>
    <x v="1"/>
    <x v="1"/>
    <n v="21"/>
    <n v="1556.7"/>
    <n v="94"/>
    <n v="2"/>
    <s v="94"/>
    <n v="0"/>
    <n v="5640"/>
    <n v="94"/>
  </r>
  <r>
    <d v="2024-03-01T00:00:00"/>
    <x v="2"/>
    <s v="0BR"/>
    <x v="2"/>
    <x v="4"/>
    <s v="TURBO"/>
    <s v="INDIRA"/>
    <s v="HK4939"/>
    <x v="1"/>
    <x v="1"/>
    <n v="28"/>
    <n v="1940"/>
    <n v="127"/>
    <n v="3"/>
    <s v="12"/>
    <s v="7"/>
    <n v="727"/>
    <n v="12.116666666666667"/>
  </r>
  <r>
    <d v="2024-03-01T00:00:00"/>
    <x v="2"/>
    <s v="0BR"/>
    <x v="2"/>
    <x v="4"/>
    <s v="TURBO"/>
    <s v="INDIRA"/>
    <s v="HK5113"/>
    <x v="1"/>
    <x v="1"/>
    <n v="13"/>
    <n v="996.7"/>
    <n v="62"/>
    <n v="2"/>
    <s v="62"/>
    <n v="0"/>
    <n v="3720"/>
    <n v="62"/>
  </r>
  <r>
    <d v="2024-03-01T00:00:00"/>
    <x v="2"/>
    <s v="0BR"/>
    <x v="2"/>
    <x v="4"/>
    <s v="TURBO"/>
    <s v="INDIRA"/>
    <s v="HK5167"/>
    <x v="1"/>
    <x v="1"/>
    <n v="20"/>
    <n v="1531.6"/>
    <n v="95"/>
    <n v="2"/>
    <s v="95"/>
    <n v="0"/>
    <n v="5700"/>
    <n v="95"/>
  </r>
  <r>
    <d v="2024-03-01T00:00:00"/>
    <x v="2"/>
    <s v="0BR"/>
    <x v="2"/>
    <x v="4"/>
    <s v="TURBO"/>
    <s v="INDIRA"/>
    <s v="HK5300"/>
    <x v="1"/>
    <x v="1"/>
    <n v="20"/>
    <n v="1521.7"/>
    <n v="82"/>
    <n v="2"/>
    <s v="82"/>
    <n v="0"/>
    <n v="4920"/>
    <n v="82"/>
  </r>
  <r>
    <d v="2024-03-01T00:00:00"/>
    <x v="2"/>
    <s v="0BR"/>
    <x v="2"/>
    <x v="4"/>
    <s v="TURBO"/>
    <s v="INDIRA"/>
    <s v="HK5428"/>
    <x v="1"/>
    <x v="1"/>
    <n v="25"/>
    <n v="1805"/>
    <n v="103"/>
    <n v="3"/>
    <s v="10"/>
    <s v="3"/>
    <n v="603"/>
    <n v="10.050000000000001"/>
  </r>
  <r>
    <d v="2024-03-01T00:00:00"/>
    <x v="2"/>
    <s v="0BS"/>
    <x v="3"/>
    <x v="1"/>
    <s v="AGUACHICA"/>
    <s v="AGY"/>
    <s v="HK1198"/>
    <x v="0"/>
    <x v="3"/>
    <n v="37"/>
    <n v="696"/>
    <n v="16"/>
    <n v="2"/>
    <s v="16"/>
    <n v="0"/>
    <n v="960"/>
    <n v="16"/>
  </r>
  <r>
    <d v="2024-03-01T00:00:00"/>
    <x v="2"/>
    <s v="0BT"/>
    <x v="4"/>
    <x v="4"/>
    <s v="CAREPA"/>
    <s v="LOSCEDROS"/>
    <s v="HK5224"/>
    <x v="1"/>
    <x v="1"/>
    <n v="83"/>
    <n v="4756.51"/>
    <n v="38"/>
    <n v="2"/>
    <s v="38"/>
    <n v="0"/>
    <n v="2280"/>
    <n v="38"/>
  </r>
  <r>
    <d v="2024-03-01T00:00:00"/>
    <x v="2"/>
    <s v="0BT"/>
    <x v="4"/>
    <x v="4"/>
    <s v="CAREPA"/>
    <s v="LOSCEDROS"/>
    <s v="HK5249"/>
    <x v="1"/>
    <x v="1"/>
    <n v="82"/>
    <n v="4661.1400000000003"/>
    <n v="3724"/>
    <n v="4"/>
    <s v="37"/>
    <s v="24"/>
    <n v="2244"/>
    <n v="37.4"/>
  </r>
  <r>
    <d v="2024-03-01T00:00:00"/>
    <x v="2"/>
    <s v="0BT"/>
    <x v="4"/>
    <x v="4"/>
    <s v="CAREPA"/>
    <s v="LOSCEDROS"/>
    <s v="HK5269"/>
    <x v="1"/>
    <x v="1"/>
    <n v="86"/>
    <n v="5158.46"/>
    <n v="41"/>
    <n v="2"/>
    <s v="41"/>
    <n v="0"/>
    <n v="2460"/>
    <n v="41"/>
  </r>
  <r>
    <d v="2024-03-01T00:00:00"/>
    <x v="2"/>
    <s v="0BT"/>
    <x v="4"/>
    <x v="4"/>
    <s v="CAREPA"/>
    <s v="LOSCEDROS"/>
    <s v="HK5270"/>
    <x v="1"/>
    <x v="1"/>
    <n v="101"/>
    <n v="5854.77"/>
    <n v="3948"/>
    <n v="4"/>
    <s v="39"/>
    <s v="48"/>
    <n v="2388"/>
    <n v="39.799999999999997"/>
  </r>
  <r>
    <d v="2024-03-01T00:00:00"/>
    <x v="2"/>
    <s v="0BT"/>
    <x v="4"/>
    <x v="4"/>
    <s v="CAREPA"/>
    <s v="LOSCEDROS"/>
    <s v="HK5311"/>
    <x v="1"/>
    <x v="1"/>
    <n v="86"/>
    <n v="5317.5"/>
    <n v="4006"/>
    <n v="4"/>
    <s v="40"/>
    <s v="06"/>
    <n v="2406"/>
    <n v="40.1"/>
  </r>
  <r>
    <d v="2024-03-01T00:00:00"/>
    <x v="2"/>
    <s v="0BT"/>
    <x v="4"/>
    <x v="4"/>
    <s v="CAREPA"/>
    <s v="LOSCEDROS"/>
    <s v="HK5332"/>
    <x v="1"/>
    <x v="1"/>
    <n v="79"/>
    <n v="4599.91"/>
    <n v="3412"/>
    <n v="4"/>
    <s v="34"/>
    <s v="12"/>
    <n v="2052"/>
    <n v="34.200000000000003"/>
  </r>
  <r>
    <d v="2024-03-01T00:00:00"/>
    <x v="2"/>
    <s v="0CC"/>
    <x v="5"/>
    <x v="5"/>
    <s v="FUENTE DE ORO"/>
    <s v="FUT"/>
    <s v="HK1723"/>
    <x v="0"/>
    <x v="5"/>
    <n v="4"/>
    <n v="45"/>
    <n v="2"/>
    <n v="1"/>
    <s v="2"/>
    <n v="0"/>
    <n v="120"/>
    <n v="2"/>
  </r>
  <r>
    <d v="2024-03-01T00:00:00"/>
    <x v="2"/>
    <s v="0CC"/>
    <x v="5"/>
    <x v="5"/>
    <s v="FUENTE DE ORO"/>
    <s v="FUT"/>
    <s v="HK1723"/>
    <x v="0"/>
    <x v="2"/>
    <n v="31"/>
    <n v="352"/>
    <n v="13"/>
    <n v="2"/>
    <s v="13"/>
    <n v="0"/>
    <n v="780"/>
    <n v="13"/>
  </r>
  <r>
    <d v="2024-03-01T00:00:00"/>
    <x v="2"/>
    <s v="0CC"/>
    <x v="5"/>
    <x v="5"/>
    <s v="FUENTE DE ORO"/>
    <s v="FUT"/>
    <s v="HK1723"/>
    <x v="0"/>
    <x v="4"/>
    <n v="7"/>
    <n v="80"/>
    <n v="330"/>
    <n v="3"/>
    <s v="33"/>
    <s v="0"/>
    <n v="1980"/>
    <n v="33"/>
  </r>
  <r>
    <d v="2024-03-01T00:00:00"/>
    <x v="2"/>
    <s v="0CC"/>
    <x v="5"/>
    <x v="5"/>
    <s v="PUERTO LLERAS"/>
    <s v="LGT"/>
    <s v="HK1723"/>
    <x v="0"/>
    <x v="5"/>
    <n v="2"/>
    <n v="23"/>
    <n v="50"/>
    <n v="2"/>
    <s v="50"/>
    <n v="0"/>
    <n v="3000"/>
    <n v="50"/>
  </r>
  <r>
    <d v="2024-03-01T00:00:00"/>
    <x v="2"/>
    <s v="0CC"/>
    <x v="5"/>
    <x v="5"/>
    <s v="PUERTO LLERAS"/>
    <s v="LGT"/>
    <s v="HK1723"/>
    <x v="0"/>
    <x v="2"/>
    <n v="2"/>
    <n v="18"/>
    <n v="40"/>
    <n v="2"/>
    <s v="40"/>
    <n v="0"/>
    <n v="2400"/>
    <n v="40"/>
  </r>
  <r>
    <d v="2024-03-01T00:00:00"/>
    <x v="2"/>
    <s v="0CK"/>
    <x v="6"/>
    <x v="5"/>
    <s v="PUERTO LÓPEZ"/>
    <s v="PLD"/>
    <s v="HK1364"/>
    <x v="0"/>
    <x v="0"/>
    <n v="2"/>
    <n v="180"/>
    <n v="6"/>
    <n v="1"/>
    <s v="6"/>
    <n v="0"/>
    <n v="360"/>
    <n v="6"/>
  </r>
  <r>
    <d v="2024-03-01T00:00:00"/>
    <x v="2"/>
    <s v="0CK"/>
    <x v="6"/>
    <x v="5"/>
    <s v="PUERTO LÓPEZ"/>
    <s v="PLD"/>
    <s v="HK1766"/>
    <x v="0"/>
    <x v="0"/>
    <n v="1"/>
    <n v="30"/>
    <n v="1"/>
    <n v="1"/>
    <s v="1"/>
    <n v="0"/>
    <n v="60"/>
    <n v="1"/>
  </r>
  <r>
    <d v="2024-03-01T00:00:00"/>
    <x v="2"/>
    <s v="0CK"/>
    <x v="6"/>
    <x v="5"/>
    <s v="PUERTO LÓPEZ"/>
    <s v="PLD"/>
    <s v="HK2037"/>
    <x v="0"/>
    <x v="0"/>
    <n v="1"/>
    <n v="150"/>
    <n v="5"/>
    <n v="1"/>
    <s v="5"/>
    <n v="0"/>
    <n v="300"/>
    <n v="5"/>
  </r>
  <r>
    <d v="2024-03-01T00:00:00"/>
    <x v="2"/>
    <s v="0CP"/>
    <x v="7"/>
    <x v="6"/>
    <s v="PURIFICACIÓN"/>
    <s v="LAMARIA"/>
    <s v="HK383"/>
    <x v="2"/>
    <x v="0"/>
    <n v="36"/>
    <n v="483"/>
    <n v="1230"/>
    <n v="4"/>
    <s v="12"/>
    <s v="30"/>
    <n v="750"/>
    <n v="12.5"/>
  </r>
  <r>
    <d v="2024-03-01T00:00:00"/>
    <x v="2"/>
    <s v="0CR"/>
    <x v="25"/>
    <x v="3"/>
    <s v="CIÉNAGA"/>
    <s v="LALUCHA"/>
    <s v="HK4014"/>
    <x v="7"/>
    <x v="1"/>
    <n v="28"/>
    <n v="1376"/>
    <n v="32"/>
    <n v="2"/>
    <s v="32"/>
    <n v="0"/>
    <n v="1920"/>
    <n v="32"/>
  </r>
  <r>
    <d v="2024-03-01T00:00:00"/>
    <x v="2"/>
    <s v="0CR"/>
    <x v="25"/>
    <x v="3"/>
    <s v="CIÉNAGA"/>
    <s v="LALUCHA"/>
    <s v="HK4436"/>
    <x v="7"/>
    <x v="1"/>
    <n v="37"/>
    <n v="2900"/>
    <n v="40"/>
    <n v="2"/>
    <s v="40"/>
    <n v="0"/>
    <n v="2400"/>
    <n v="40"/>
  </r>
  <r>
    <d v="2024-03-01T00:00:00"/>
    <x v="2"/>
    <s v="0CR"/>
    <x v="25"/>
    <x v="3"/>
    <s v="CIÉNAGA"/>
    <s v="LALUCHA"/>
    <s v="HK5085"/>
    <x v="7"/>
    <x v="1"/>
    <n v="42"/>
    <n v="2600.6999999999998"/>
    <n v="4530"/>
    <n v="4"/>
    <s v="45"/>
    <s v="30"/>
    <n v="2730"/>
    <n v="45.5"/>
  </r>
  <r>
    <d v="2024-03-01T00:00:00"/>
    <x v="2"/>
    <s v="0CR"/>
    <x v="25"/>
    <x v="3"/>
    <s v="CIÉNAGA"/>
    <s v="LALUCHA"/>
    <s v="HK5177"/>
    <x v="7"/>
    <x v="1"/>
    <n v="51"/>
    <n v="3550"/>
    <n v="59"/>
    <n v="2"/>
    <s v="59"/>
    <n v="0"/>
    <n v="3540"/>
    <n v="59"/>
  </r>
  <r>
    <d v="2024-03-01T00:00:00"/>
    <x v="2"/>
    <s v="0CW"/>
    <x v="9"/>
    <x v="5"/>
    <s v="CUMARAL"/>
    <s v="CMR"/>
    <s v="HK1525"/>
    <x v="0"/>
    <x v="0"/>
    <n v="44"/>
    <n v="677"/>
    <n v="140"/>
    <n v="3"/>
    <s v="14"/>
    <s v="0"/>
    <n v="840"/>
    <n v="14"/>
  </r>
  <r>
    <d v="2024-03-01T00:00:00"/>
    <x v="2"/>
    <s v="0CW"/>
    <x v="9"/>
    <x v="5"/>
    <s v="CUMARAL"/>
    <s v="CMR"/>
    <s v="HK1525"/>
    <x v="0"/>
    <x v="5"/>
    <n v="29"/>
    <n v="490"/>
    <n v="760"/>
    <n v="3"/>
    <s v="76"/>
    <s v="0"/>
    <n v="4560"/>
    <n v="76"/>
  </r>
  <r>
    <d v="2024-03-01T00:00:00"/>
    <x v="2"/>
    <s v="0DD"/>
    <x v="10"/>
    <x v="6"/>
    <s v="ALVARADO"/>
    <s v="AGB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AMBALEMA"/>
    <s v="CRT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s v="CAMPOALEGRE"/>
    <s v="CUM"/>
    <s v="HK1290"/>
    <x v="2"/>
    <x v="0"/>
    <n v="28"/>
    <n v="175"/>
    <n v="700"/>
    <n v="3"/>
    <s v="70"/>
    <s v="0"/>
    <n v="4200"/>
    <n v="70"/>
  </r>
  <r>
    <d v="2024-03-01T00:00:00"/>
    <x v="2"/>
    <s v="0DD"/>
    <x v="10"/>
    <x v="8"/>
    <s v="CAMPOALEGRE"/>
    <s v="ELH"/>
    <s v="HK1290"/>
    <x v="2"/>
    <x v="0"/>
    <n v="24"/>
    <n v="150"/>
    <n v="600"/>
    <n v="3"/>
    <s v="60"/>
    <s v="0"/>
    <n v="3600"/>
    <n v="60"/>
  </r>
  <r>
    <d v="2024-03-01T00:00:00"/>
    <x v="2"/>
    <s v="0DD"/>
    <x v="10"/>
    <x v="6"/>
    <s v="ESPINAL"/>
    <s v="ABT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ESPINAL"/>
    <s v="ABT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ESPINAL"/>
    <s v="AGB"/>
    <s v="HK1325"/>
    <x v="2"/>
    <x v="0"/>
    <n v="16"/>
    <n v="100"/>
    <n v="400"/>
    <n v="3"/>
    <s v="40"/>
    <s v="0"/>
    <n v="2400"/>
    <n v="40"/>
  </r>
  <r>
    <d v="2024-03-01T00:00:00"/>
    <x v="2"/>
    <s v="0DD"/>
    <x v="10"/>
    <x v="6"/>
    <s v="ESPINAL"/>
    <s v="AGB"/>
    <s v="HK1781"/>
    <x v="2"/>
    <x v="0"/>
    <n v="10"/>
    <n v="62.5"/>
    <n v="230"/>
    <n v="3"/>
    <s v="23"/>
    <s v="0"/>
    <n v="1380"/>
    <n v="23"/>
  </r>
  <r>
    <d v="2024-03-01T00:00:00"/>
    <x v="2"/>
    <s v="0DD"/>
    <x v="10"/>
    <x v="6"/>
    <s v="ESPINAL"/>
    <s v="AGB"/>
    <s v="HK419"/>
    <x v="2"/>
    <x v="0"/>
    <n v="8"/>
    <n v="50"/>
    <n v="2"/>
    <n v="1"/>
    <s v="2"/>
    <n v="0"/>
    <n v="120"/>
    <n v="2"/>
  </r>
  <r>
    <d v="2024-03-01T00:00:00"/>
    <x v="2"/>
    <s v="0DD"/>
    <x v="10"/>
    <x v="6"/>
    <s v="ESPINAL"/>
    <s v="CHA"/>
    <s v="HK132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GUAMO"/>
    <s v="LAA"/>
    <s v="HK1325"/>
    <x v="2"/>
    <x v="0"/>
    <n v="10"/>
    <n v="62.5"/>
    <n v="230"/>
    <n v="3"/>
    <s v="23"/>
    <s v="0"/>
    <n v="1380"/>
    <n v="23"/>
  </r>
  <r>
    <d v="2024-03-01T00:00:00"/>
    <x v="2"/>
    <s v="0DD"/>
    <x v="10"/>
    <x v="6"/>
    <s v="GUAMO"/>
    <s v="LAA"/>
    <s v="HK1781"/>
    <x v="2"/>
    <x v="0"/>
    <n v="8"/>
    <n v="50"/>
    <n v="200"/>
    <n v="3"/>
    <s v="20"/>
    <s v="0"/>
    <n v="1200"/>
    <n v="20"/>
  </r>
  <r>
    <d v="2024-03-01T00:00:00"/>
    <x v="2"/>
    <s v="0DD"/>
    <x v="10"/>
    <x v="6"/>
    <s v="GUAMO"/>
    <s v="LAA"/>
    <s v="HK419"/>
    <x v="2"/>
    <x v="0"/>
    <n v="14"/>
    <n v="87.5"/>
    <n v="330"/>
    <n v="3"/>
    <s v="33"/>
    <s v="0"/>
    <n v="1980"/>
    <n v="33"/>
  </r>
  <r>
    <d v="2024-03-01T00:00:00"/>
    <x v="2"/>
    <s v="0DD"/>
    <x v="10"/>
    <x v="6"/>
    <s v="IBAGUÉ"/>
    <s v="EET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EET"/>
    <s v="HK1785"/>
    <x v="2"/>
    <x v="0"/>
    <n v="12"/>
    <n v="75"/>
    <n v="300"/>
    <n v="3"/>
    <s v="30"/>
    <s v="0"/>
    <n v="1800"/>
    <n v="30"/>
  </r>
  <r>
    <d v="2024-03-01T00:00:00"/>
    <x v="2"/>
    <s v="0DD"/>
    <x v="10"/>
    <x v="6"/>
    <s v="IBAGUÉ"/>
    <s v="EET"/>
    <s v="HK732"/>
    <x v="2"/>
    <x v="0"/>
    <n v="8"/>
    <n v="50"/>
    <n v="200"/>
    <n v="3"/>
    <s v="20"/>
    <s v="0"/>
    <n v="1200"/>
    <n v="20"/>
  </r>
  <r>
    <d v="2024-03-01T00:00:00"/>
    <x v="2"/>
    <s v="0DD"/>
    <x v="10"/>
    <x v="6"/>
    <s v="IBAGUÉ"/>
    <s v="EPR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PPT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PPT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s v="IBAGUÉ"/>
    <s v="RGR"/>
    <s v="HK1785"/>
    <x v="2"/>
    <x v="0"/>
    <n v="36"/>
    <n v="225"/>
    <n v="900"/>
    <n v="3"/>
    <s v="90"/>
    <s v="0"/>
    <n v="5400"/>
    <n v="90"/>
  </r>
  <r>
    <d v="2024-03-01T00:00:00"/>
    <x v="2"/>
    <s v="0DD"/>
    <x v="10"/>
    <x v="6"/>
    <s v="IBAGUÉ"/>
    <s v="RGR"/>
    <s v="HK732"/>
    <x v="2"/>
    <x v="0"/>
    <n v="4"/>
    <n v="25"/>
    <n v="100"/>
    <n v="3"/>
    <s v="10"/>
    <s v="0"/>
    <n v="600"/>
    <n v="10"/>
  </r>
  <r>
    <d v="2024-03-01T00:00:00"/>
    <x v="2"/>
    <s v="0DD"/>
    <x v="10"/>
    <x v="8"/>
    <s v="PALERMO"/>
    <s v="GUN"/>
    <s v="HK1290"/>
    <x v="2"/>
    <x v="0"/>
    <n v="14"/>
    <n v="87.5"/>
    <n v="330"/>
    <n v="3"/>
    <s v="33"/>
    <s v="0"/>
    <n v="1980"/>
    <n v="33"/>
  </r>
  <r>
    <d v="2024-03-01T00:00:00"/>
    <x v="2"/>
    <s v="0DD"/>
    <x v="10"/>
    <x v="8"/>
    <s v="PALERMO"/>
    <s v="JUN"/>
    <s v="HK1290"/>
    <x v="2"/>
    <x v="0"/>
    <n v="12"/>
    <n v="75"/>
    <n v="300"/>
    <n v="3"/>
    <s v="30"/>
    <s v="0"/>
    <n v="1800"/>
    <n v="30"/>
  </r>
  <r>
    <d v="2024-03-01T00:00:00"/>
    <x v="2"/>
    <s v="0DD"/>
    <x v="10"/>
    <x v="6"/>
    <s v="PIEDRAS"/>
    <s v="PRA 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PIEDRAS"/>
    <s v="SAM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PIEDRAS"/>
    <s v="SAM"/>
    <s v="HK1785"/>
    <x v="2"/>
    <x v="0"/>
    <n v="6"/>
    <n v="37.5"/>
    <n v="130"/>
    <n v="3"/>
    <s v="13"/>
    <s v="0"/>
    <n v="780"/>
    <n v="13"/>
  </r>
  <r>
    <d v="2024-03-01T00:00:00"/>
    <x v="2"/>
    <s v="0DD"/>
    <x v="10"/>
    <x v="6"/>
    <s v="PIEDRAS"/>
    <s v="SJT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s v="TELLO"/>
    <s v="TLO"/>
    <s v="HK1290"/>
    <x v="2"/>
    <x v="0"/>
    <n v="20"/>
    <n v="125"/>
    <n v="500"/>
    <n v="3"/>
    <s v="50"/>
    <s v="0"/>
    <n v="3000"/>
    <n v="50"/>
  </r>
  <r>
    <d v="2024-03-01T00:00:00"/>
    <x v="2"/>
    <s v="0DD"/>
    <x v="10"/>
    <x v="6"/>
    <s v="VENADILLO"/>
    <s v="BOL"/>
    <s v="HK1680"/>
    <x v="2"/>
    <x v="0"/>
    <n v="36"/>
    <n v="225"/>
    <n v="900"/>
    <n v="3"/>
    <s v="90"/>
    <s v="0"/>
    <n v="5400"/>
    <n v="90"/>
  </r>
  <r>
    <d v="2024-03-01T00:00:00"/>
    <x v="2"/>
    <s v="0DD"/>
    <x v="10"/>
    <x v="6"/>
    <s v="VENADILLO"/>
    <s v="BOL"/>
    <s v="HK732"/>
    <x v="2"/>
    <x v="0"/>
    <n v="14"/>
    <n v="87.5"/>
    <n v="330"/>
    <n v="3"/>
    <s v="33"/>
    <s v="0"/>
    <n v="1980"/>
    <n v="33"/>
  </r>
  <r>
    <d v="2024-03-01T00:00:00"/>
    <x v="2"/>
    <s v="0DL"/>
    <x v="11"/>
    <x v="0"/>
    <s v="MANÍ"/>
    <s v="SKDL"/>
    <s v="HK1970"/>
    <x v="0"/>
    <x v="0"/>
    <n v="6"/>
    <n v="1140"/>
    <n v="19"/>
    <n v="2"/>
    <s v="19"/>
    <n v="0"/>
    <n v="1140"/>
    <n v="19"/>
  </r>
  <r>
    <d v="2024-03-01T00:00:00"/>
    <x v="2"/>
    <s v="0DL"/>
    <x v="11"/>
    <x v="0"/>
    <s v="MANÍ"/>
    <s v="SKDL"/>
    <s v="HK5403"/>
    <x v="3"/>
    <x v="0"/>
    <n v="9"/>
    <n v="1075"/>
    <n v="1755"/>
    <n v="4"/>
    <s v="17"/>
    <s v="55"/>
    <n v="1075"/>
    <n v="17.916666666666668"/>
  </r>
  <r>
    <d v="2024-03-01T00:00:00"/>
    <x v="2"/>
    <s v="0DL"/>
    <x v="11"/>
    <x v="5"/>
    <s v="PUERTO LÓPEZ"/>
    <s v="SQNP"/>
    <s v="HK1535"/>
    <x v="0"/>
    <x v="0"/>
    <n v="10"/>
    <n v="1440"/>
    <n v="24"/>
    <n v="2"/>
    <s v="24"/>
    <n v="0"/>
    <n v="1440"/>
    <n v="24"/>
  </r>
  <r>
    <d v="2024-03-01T00:00:00"/>
    <x v="2"/>
    <s v="0DL"/>
    <x v="11"/>
    <x v="5"/>
    <s v="PUERTO LÓPEZ"/>
    <s v="SQNP"/>
    <s v="HK1639"/>
    <x v="0"/>
    <x v="0"/>
    <n v="8"/>
    <n v="1500"/>
    <n v="25"/>
    <n v="2"/>
    <s v="25"/>
    <n v="0"/>
    <n v="1500"/>
    <n v="25"/>
  </r>
  <r>
    <d v="2024-03-01T00:00:00"/>
    <x v="2"/>
    <s v="0DR"/>
    <x v="13"/>
    <x v="5"/>
    <s v="VILLAVICENCIO"/>
    <s v="CANAIMA"/>
    <s v="HK1684"/>
    <x v="2"/>
    <x v="0"/>
    <n v="161"/>
    <n v="2240"/>
    <n v="41"/>
    <n v="2"/>
    <s v="41"/>
    <n v="0"/>
    <n v="2460"/>
    <n v="41"/>
  </r>
  <r>
    <d v="2024-03-01T00:00:00"/>
    <x v="2"/>
    <s v="0DU"/>
    <x v="14"/>
    <x v="5"/>
    <s v="VILLAVICENCIO"/>
    <s v="9AV"/>
    <s v="HK2319"/>
    <x v="0"/>
    <x v="0"/>
    <n v="46"/>
    <n v="582"/>
    <n v="15"/>
    <n v="2"/>
    <s v="15"/>
    <n v="0"/>
    <n v="900"/>
    <n v="15"/>
  </r>
  <r>
    <d v="2024-03-01T00:00:00"/>
    <x v="2"/>
    <s v="0DX"/>
    <x v="15"/>
    <x v="10"/>
    <s v="VILLANUEVA"/>
    <s v="9AO"/>
    <s v="HK1136"/>
    <x v="2"/>
    <x v="0"/>
    <n v="9"/>
    <n v="132"/>
    <n v="330"/>
    <n v="3"/>
    <s v="33"/>
    <s v="0"/>
    <n v="1980"/>
    <n v="33"/>
  </r>
  <r>
    <d v="2024-03-01T00:00:00"/>
    <x v="2"/>
    <s v="0DX"/>
    <x v="15"/>
    <x v="10"/>
    <s v="VILLANUEVA"/>
    <s v="9AO"/>
    <s v="HK673"/>
    <x v="2"/>
    <x v="0"/>
    <n v="22"/>
    <n v="320"/>
    <n v="8"/>
    <n v="1"/>
    <s v="8"/>
    <n v="0"/>
    <n v="480"/>
    <n v="8"/>
  </r>
  <r>
    <d v="2024-03-01T00:00:00"/>
    <x v="2"/>
    <s v="0DX"/>
    <x v="15"/>
    <x v="0"/>
    <s v="YOPAL"/>
    <s v="BUO"/>
    <s v="HK1160"/>
    <x v="2"/>
    <x v="0"/>
    <n v="3"/>
    <n v="40"/>
    <n v="1"/>
    <n v="1"/>
    <s v="1"/>
    <n v="0"/>
    <n v="60"/>
    <n v="1"/>
  </r>
  <r>
    <d v="2024-03-01T00:00:00"/>
    <x v="2"/>
    <s v="0DX"/>
    <x v="15"/>
    <x v="0"/>
    <s v="YOPAL"/>
    <s v="BUO"/>
    <s v="HK616"/>
    <x v="2"/>
    <x v="0"/>
    <n v="37"/>
    <n v="560"/>
    <n v="14"/>
    <n v="2"/>
    <s v="14"/>
    <n v="0"/>
    <n v="840"/>
    <n v="14"/>
  </r>
  <r>
    <d v="2024-03-01T00:00:00"/>
    <x v="2"/>
    <s v="0DY"/>
    <x v="16"/>
    <x v="6"/>
    <s v="LÉRIDA"/>
    <s v="9IDY"/>
    <s v="HK389"/>
    <x v="2"/>
    <x v="0"/>
    <n v="66"/>
    <n v="27.5"/>
    <n v="2640"/>
    <n v="4"/>
    <s v="26"/>
    <s v="40"/>
    <n v="1600"/>
    <n v="26.666666666666668"/>
  </r>
  <r>
    <d v="2024-03-01T00:00:00"/>
    <x v="2"/>
    <s v="0EN"/>
    <x v="16"/>
    <x v="0"/>
    <s v="PAZ DE ARIPORO"/>
    <s v="LAFORTALEZA"/>
    <s v="HK1837"/>
    <x v="0"/>
    <x v="0"/>
    <n v="1"/>
    <n v="0"/>
    <n v="1"/>
    <n v="1"/>
    <s v="1"/>
    <n v="0"/>
    <n v="60"/>
    <n v="1"/>
  </r>
  <r>
    <d v="2024-03-01T00:00:00"/>
    <x v="2"/>
    <s v="0EW"/>
    <x v="28"/>
    <x v="7"/>
    <s v="ANSERMANUEVO"/>
    <s v="SKDA"/>
    <s v="HK5359"/>
    <x v="8"/>
    <x v="7"/>
    <n v="3"/>
    <n v="136.16999999999999"/>
    <n v="196"/>
    <n v="3"/>
    <s v="19"/>
    <s v="6"/>
    <n v="1146"/>
    <n v="19.100000000000001"/>
  </r>
  <r>
    <d v="2024-03-01T00:00:00"/>
    <x v="2"/>
    <s v="0EW"/>
    <x v="28"/>
    <x v="7"/>
    <s v="ANSERMANUEVO"/>
    <s v="SQGD"/>
    <s v="HK5356"/>
    <x v="8"/>
    <x v="7"/>
    <n v="1"/>
    <n v="17.899999999999999"/>
    <n v="51"/>
    <n v="2"/>
    <s v="51"/>
    <n v="0"/>
    <n v="3060"/>
    <n v="51"/>
  </r>
  <r>
    <d v="2024-03-01T00:00:00"/>
    <x v="2"/>
    <s v="0EW"/>
    <x v="28"/>
    <x v="12"/>
    <s v="BALBOA"/>
    <s v="SKDA"/>
    <s v="HK5359"/>
    <x v="8"/>
    <x v="7"/>
    <n v="2"/>
    <n v="30"/>
    <n v="107"/>
    <n v="3"/>
    <s v="10"/>
    <s v="7"/>
    <n v="607"/>
    <n v="10.116666666666667"/>
  </r>
  <r>
    <d v="2024-03-01T00:00:00"/>
    <x v="2"/>
    <s v="0EW"/>
    <x v="28"/>
    <x v="7"/>
    <s v="BUGALAGRANDE"/>
    <s v="SQGD"/>
    <s v="HK5359"/>
    <x v="8"/>
    <x v="7"/>
    <n v="3"/>
    <n v="61.5"/>
    <n v="254"/>
    <n v="3"/>
    <s v="25"/>
    <s v="4"/>
    <n v="1504"/>
    <n v="25.066666666666666"/>
  </r>
  <r>
    <d v="2024-03-01T00:00:00"/>
    <x v="2"/>
    <s v="0EW"/>
    <x v="28"/>
    <x v="7"/>
    <s v="CARTAGO"/>
    <s v="SKDA"/>
    <s v="HK5359"/>
    <x v="8"/>
    <x v="7"/>
    <n v="1"/>
    <n v="16.420000000000002"/>
    <n v="38"/>
    <n v="2"/>
    <s v="38"/>
    <n v="0"/>
    <n v="2280"/>
    <n v="38"/>
  </r>
  <r>
    <d v="2024-03-01T00:00:00"/>
    <x v="2"/>
    <s v="0EW"/>
    <x v="28"/>
    <x v="7"/>
    <s v="CARTAGO"/>
    <s v="SQGD"/>
    <s v="HK5356"/>
    <x v="8"/>
    <x v="7"/>
    <n v="3"/>
    <n v="54.9"/>
    <n v="15"/>
    <n v="2"/>
    <s v="15"/>
    <n v="0"/>
    <n v="900"/>
    <n v="15"/>
  </r>
  <r>
    <d v="2024-03-01T00:00:00"/>
    <x v="2"/>
    <s v="0EW"/>
    <x v="28"/>
    <x v="7"/>
    <s v="CARTAGO"/>
    <s v="SQGD"/>
    <s v="HK5359"/>
    <x v="8"/>
    <x v="7"/>
    <n v="2"/>
    <n v="56.66"/>
    <n v="136"/>
    <n v="3"/>
    <s v="13"/>
    <s v="6"/>
    <n v="786"/>
    <n v="13.1"/>
  </r>
  <r>
    <d v="2024-03-01T00:00:00"/>
    <x v="2"/>
    <s v="0EW"/>
    <x v="28"/>
    <x v="15"/>
    <s v="LA VICTORIA"/>
    <s v="SQGD"/>
    <s v="HK5359"/>
    <x v="8"/>
    <x v="7"/>
    <n v="1"/>
    <n v="17.899999999999999"/>
    <n v="45"/>
    <n v="2"/>
    <s v="45"/>
    <n v="0"/>
    <n v="2700"/>
    <n v="45"/>
  </r>
  <r>
    <d v="2024-03-01T00:00:00"/>
    <x v="2"/>
    <s v="0EW"/>
    <x v="28"/>
    <x v="7"/>
    <s v="OBANDO"/>
    <s v="SQGD"/>
    <s v="HK5356"/>
    <x v="8"/>
    <x v="7"/>
    <n v="7"/>
    <n v="131.4"/>
    <n v="452"/>
    <n v="3"/>
    <s v="45"/>
    <s v="2"/>
    <n v="2702"/>
    <n v="45.033333333333331"/>
  </r>
  <r>
    <d v="2024-03-01T00:00:00"/>
    <x v="2"/>
    <s v="0EW"/>
    <x v="28"/>
    <x v="7"/>
    <s v="OBANDO"/>
    <s v="SQGD"/>
    <s v="HK5359"/>
    <x v="8"/>
    <x v="7"/>
    <n v="11"/>
    <n v="309.36"/>
    <n v="532"/>
    <n v="3"/>
    <s v="53"/>
    <s v="2"/>
    <n v="3182"/>
    <n v="53.033333333333331"/>
  </r>
  <r>
    <d v="2024-03-01T00:00:00"/>
    <x v="2"/>
    <s v="0EW"/>
    <x v="28"/>
    <x v="7"/>
    <s v="ROLDANILLO"/>
    <s v="SQGD"/>
    <s v="HK5356"/>
    <x v="8"/>
    <x v="7"/>
    <n v="2"/>
    <n v="37.700000000000003"/>
    <n v="144"/>
    <n v="3"/>
    <s v="14"/>
    <s v="4"/>
    <n v="844"/>
    <n v="14.066666666666666"/>
  </r>
  <r>
    <d v="2024-03-01T00:00:00"/>
    <x v="2"/>
    <s v="0EW"/>
    <x v="28"/>
    <x v="7"/>
    <s v="ROLDANILLO"/>
    <s v="SQGD"/>
    <s v="HK5359"/>
    <x v="8"/>
    <x v="7"/>
    <n v="1"/>
    <n v="17.899999999999999"/>
    <n v="49"/>
    <n v="2"/>
    <s v="49"/>
    <n v="0"/>
    <n v="2940"/>
    <n v="49"/>
  </r>
  <r>
    <d v="2024-03-01T00:00:00"/>
    <x v="2"/>
    <s v="0EW"/>
    <x v="28"/>
    <x v="7"/>
    <s v="TORO"/>
    <s v="SQGD"/>
    <s v="HK5356"/>
    <x v="8"/>
    <x v="7"/>
    <n v="1"/>
    <n v="20.5"/>
    <n v="45"/>
    <n v="2"/>
    <s v="45"/>
    <n v="0"/>
    <n v="2700"/>
    <n v="45"/>
  </r>
  <r>
    <d v="2024-03-01T00:00:00"/>
    <x v="2"/>
    <s v="0EW"/>
    <x v="28"/>
    <x v="7"/>
    <s v="TORO"/>
    <s v="SQGD"/>
    <s v="HK5359"/>
    <x v="8"/>
    <x v="7"/>
    <n v="4"/>
    <n v="70"/>
    <n v="189"/>
    <n v="3"/>
    <s v="18"/>
    <s v="9"/>
    <n v="1089"/>
    <n v="18.149999999999999"/>
  </r>
  <r>
    <d v="2024-03-01T00:00:00"/>
    <x v="2"/>
    <s v="0EW"/>
    <x v="28"/>
    <x v="14"/>
    <s v="VITERBO"/>
    <s v="SKDA"/>
    <s v="HK5359"/>
    <x v="8"/>
    <x v="7"/>
    <n v="4"/>
    <n v="118.47"/>
    <n v="362"/>
    <n v="3"/>
    <s v="36"/>
    <s v="2"/>
    <n v="2162"/>
    <n v="36.033333333333331"/>
  </r>
  <r>
    <d v="2024-03-01T00:00:00"/>
    <x v="2"/>
    <s v="0EW"/>
    <x v="28"/>
    <x v="7"/>
    <s v="ZARZAL"/>
    <s v="SQGD"/>
    <s v="HK5359"/>
    <x v="8"/>
    <x v="7"/>
    <n v="1"/>
    <n v="20.5"/>
    <n v="11"/>
    <n v="2"/>
    <s v="11"/>
    <n v="0"/>
    <n v="660"/>
    <n v="11"/>
  </r>
  <r>
    <d v="2024-03-01T00:00:00"/>
    <x v="2"/>
    <s v="ODV"/>
    <x v="21"/>
    <x v="5"/>
    <s v="FUENTE DE ORO"/>
    <s v="MAJAGUAL"/>
    <s v="HK1738"/>
    <x v="0"/>
    <x v="0"/>
    <n v="2"/>
    <n v="40"/>
    <n v="1"/>
    <n v="1"/>
    <s v="1"/>
    <n v="0"/>
    <n v="60"/>
    <n v="1"/>
  </r>
  <r>
    <d v="2024-03-01T00:00:00"/>
    <x v="2"/>
    <s v="ODV"/>
    <x v="21"/>
    <x v="5"/>
    <s v="FUENTE DE ORO"/>
    <s v="MAJAGUAL"/>
    <s v="HK1738"/>
    <x v="0"/>
    <x v="11"/>
    <n v="1"/>
    <n v="15"/>
    <n v="35"/>
    <n v="2"/>
    <s v="35"/>
    <n v="0"/>
    <n v="2100"/>
    <n v="35"/>
  </r>
  <r>
    <d v="2024-03-01T00:00:00"/>
    <x v="2"/>
    <s v="ODV"/>
    <x v="21"/>
    <x v="5"/>
    <s v="FUENTE DE ORO"/>
    <s v="MAJAGUAL"/>
    <s v="HK1738"/>
    <x v="0"/>
    <x v="2"/>
    <n v="22"/>
    <n v="277"/>
    <n v="830"/>
    <n v="3"/>
    <s v="83"/>
    <s v="0"/>
    <n v="4980"/>
    <n v="83"/>
  </r>
  <r>
    <d v="2024-03-01T00:00:00"/>
    <x v="2"/>
    <s v="ODV"/>
    <x v="21"/>
    <x v="5"/>
    <s v="FUENTE DE ORO"/>
    <s v="MAJAGUAL"/>
    <s v="HK1738"/>
    <x v="0"/>
    <x v="4"/>
    <n v="14"/>
    <n v="248"/>
    <n v="630"/>
    <n v="3"/>
    <s v="63"/>
    <s v="0"/>
    <n v="3780"/>
    <n v="63"/>
  </r>
  <r>
    <d v="2024-03-01T00:00:00"/>
    <x v="2"/>
    <s v="OEY"/>
    <x v="22"/>
    <x v="7"/>
    <s v="GUACARÍ"/>
    <s v="SQIH"/>
    <s v="HK5371"/>
    <x v="4"/>
    <x v="7"/>
    <n v="40"/>
    <n v="422.7"/>
    <n v="251"/>
    <n v="3"/>
    <s v="25"/>
    <s v="1"/>
    <n v="1501"/>
    <n v="25.016666666666666"/>
  </r>
  <r>
    <d v="2024-03-01T00:00:00"/>
    <x v="2"/>
    <s v="OEY"/>
    <x v="22"/>
    <x v="7"/>
    <s v="PALMIRA"/>
    <s v="SQIM"/>
    <s v="HK5371"/>
    <x v="4"/>
    <x v="7"/>
    <n v="39"/>
    <n v="727.7"/>
    <n v="245"/>
    <n v="3"/>
    <s v="24"/>
    <s v="5"/>
    <n v="1445"/>
    <n v="24.083333333333332"/>
  </r>
  <r>
    <d v="2024-03-01T00:00:00"/>
    <x v="2"/>
    <s v="OEY"/>
    <x v="22"/>
    <x v="7"/>
    <s v="PRADERA"/>
    <s v="SQCA"/>
    <s v="HK5372"/>
    <x v="6"/>
    <x v="7"/>
    <n v="40"/>
    <n v="508"/>
    <n v="234"/>
    <n v="3"/>
    <s v="23"/>
    <s v="4"/>
    <n v="1384"/>
    <n v="23.066666666666666"/>
  </r>
  <r>
    <d v="2024-04-01T00:00:00"/>
    <x v="3"/>
    <s v="0BE"/>
    <x v="29"/>
    <x v="3"/>
    <s v="ZONA BANANERA"/>
    <s v="9IS"/>
    <s v="HK4457"/>
    <x v="9"/>
    <x v="1"/>
    <n v="26"/>
    <n v="4103.38"/>
    <n v="59"/>
    <n v="2"/>
    <s v="59"/>
    <n v="0"/>
    <n v="3540"/>
    <n v="59"/>
  </r>
  <r>
    <d v="2024-04-01T00:00:00"/>
    <x v="3"/>
    <s v="0BE"/>
    <x v="29"/>
    <x v="3"/>
    <s v="ZONA BANANERA"/>
    <s v="9IS"/>
    <s v="HK5172"/>
    <x v="9"/>
    <x v="1"/>
    <n v="26"/>
    <n v="5831.1"/>
    <n v="74"/>
    <n v="2"/>
    <s v="74"/>
    <n v="0"/>
    <n v="4440"/>
    <n v="74"/>
  </r>
  <r>
    <d v="2024-04-01T00:00:00"/>
    <x v="3"/>
    <s v="0BE"/>
    <x v="29"/>
    <x v="3"/>
    <s v="ZONA BANANERA"/>
    <s v="9IS"/>
    <s v="HK5253"/>
    <x v="9"/>
    <x v="1"/>
    <n v="20"/>
    <n v="4448.21"/>
    <n v="60"/>
    <n v="2"/>
    <s v="60"/>
    <n v="0"/>
    <n v="3600"/>
    <n v="60"/>
  </r>
  <r>
    <d v="2024-04-01T00:00:00"/>
    <x v="3"/>
    <s v="0BH"/>
    <x v="0"/>
    <x v="0"/>
    <s v="AGUAZUL"/>
    <s v="9CZ"/>
    <s v="HK1771"/>
    <x v="0"/>
    <x v="0"/>
    <n v="2"/>
    <n v="500"/>
    <n v="335"/>
    <n v="3"/>
    <s v="33"/>
    <s v="5"/>
    <n v="1985"/>
    <n v="33.083333333333336"/>
  </r>
  <r>
    <d v="2024-04-01T00:00:00"/>
    <x v="3"/>
    <s v="0BH"/>
    <x v="0"/>
    <x v="0"/>
    <s v="AGUAZUL"/>
    <s v="9CZ"/>
    <s v="HK2108"/>
    <x v="0"/>
    <x v="0"/>
    <n v="1"/>
    <n v="120"/>
    <n v="2"/>
    <n v="1"/>
    <s v="2"/>
    <n v="0"/>
    <n v="120"/>
    <n v="2"/>
  </r>
  <r>
    <d v="2024-04-01T00:00:00"/>
    <x v="3"/>
    <s v="0BH"/>
    <x v="0"/>
    <x v="0"/>
    <s v="MANÍ"/>
    <s v="LOM"/>
    <s v="HK2108"/>
    <x v="0"/>
    <x v="0"/>
    <n v="5"/>
    <n v="581"/>
    <n v="830"/>
    <n v="3"/>
    <s v="83"/>
    <s v="0"/>
    <n v="4980"/>
    <n v="83"/>
  </r>
  <r>
    <d v="2024-04-01T00:00:00"/>
    <x v="3"/>
    <s v="0BH"/>
    <x v="0"/>
    <x v="0"/>
    <s v="MANÍ"/>
    <s v="LOM"/>
    <s v="HK2171"/>
    <x v="0"/>
    <x v="0"/>
    <n v="1"/>
    <n v="60"/>
    <n v="1"/>
    <n v="1"/>
    <s v="1"/>
    <n v="0"/>
    <n v="60"/>
    <n v="1"/>
  </r>
  <r>
    <d v="2024-04-01T00:00:00"/>
    <x v="3"/>
    <s v="0BH"/>
    <x v="0"/>
    <x v="0"/>
    <s v="MANÍ"/>
    <s v="SQML"/>
    <s v="HK2108"/>
    <x v="0"/>
    <x v="0"/>
    <n v="2"/>
    <n v="420"/>
    <n v="7"/>
    <n v="1"/>
    <s v="7"/>
    <n v="0"/>
    <n v="420"/>
    <n v="7"/>
  </r>
  <r>
    <d v="2024-04-01T00:00:00"/>
    <x v="3"/>
    <s v="0BH"/>
    <x v="0"/>
    <x v="0"/>
    <s v="MONTERREY"/>
    <s v="9MC"/>
    <s v="HK2108"/>
    <x v="0"/>
    <x v="0"/>
    <n v="3"/>
    <n v="540"/>
    <n v="9"/>
    <n v="1"/>
    <s v="9"/>
    <n v="0"/>
    <n v="540"/>
    <n v="9"/>
  </r>
  <r>
    <d v="2024-04-01T00:00:00"/>
    <x v="3"/>
    <s v="0BH"/>
    <x v="0"/>
    <x v="0"/>
    <s v="MONTERREY"/>
    <s v="9MC"/>
    <s v="HK2171"/>
    <x v="0"/>
    <x v="0"/>
    <n v="11"/>
    <n v="1680"/>
    <n v="28"/>
    <n v="2"/>
    <s v="28"/>
    <n v="0"/>
    <n v="1680"/>
    <n v="28"/>
  </r>
  <r>
    <d v="2024-04-01T00:00:00"/>
    <x v="3"/>
    <s v="0BH"/>
    <x v="0"/>
    <x v="0"/>
    <s v="NUNCHÍA"/>
    <s v="9AU"/>
    <s v="HK2321"/>
    <x v="0"/>
    <x v="0"/>
    <n v="8"/>
    <n v="1560"/>
    <n v="26"/>
    <n v="2"/>
    <s v="26"/>
    <n v="0"/>
    <n v="1560"/>
    <n v="26"/>
  </r>
  <r>
    <d v="2024-04-01T00:00:00"/>
    <x v="3"/>
    <s v="0BH"/>
    <x v="0"/>
    <x v="0"/>
    <s v="NUNCHÍA"/>
    <s v="NIA"/>
    <s v="HK1731"/>
    <x v="0"/>
    <x v="0"/>
    <n v="10"/>
    <n v="1578"/>
    <n v="2333"/>
    <n v="4"/>
    <s v="23"/>
    <s v="33"/>
    <n v="1413"/>
    <n v="23.55"/>
  </r>
  <r>
    <d v="2024-04-01T00:00:00"/>
    <x v="3"/>
    <s v="0BH"/>
    <x v="0"/>
    <x v="0"/>
    <s v="NUNCHÍA"/>
    <s v="NIA"/>
    <s v="HK2321"/>
    <x v="0"/>
    <x v="0"/>
    <n v="3"/>
    <n v="498"/>
    <n v="835"/>
    <n v="3"/>
    <s v="83"/>
    <s v="5"/>
    <n v="4985"/>
    <n v="83.083333333333329"/>
  </r>
  <r>
    <d v="2024-04-01T00:00:00"/>
    <x v="3"/>
    <s v="0BH"/>
    <x v="0"/>
    <x v="0"/>
    <s v="NUNCHÍA"/>
    <s v="NUA"/>
    <s v="HK1731"/>
    <x v="0"/>
    <x v="0"/>
    <n v="1"/>
    <n v="180"/>
    <n v="3"/>
    <n v="1"/>
    <s v="3"/>
    <n v="0"/>
    <n v="180"/>
    <n v="3"/>
  </r>
  <r>
    <d v="2024-04-01T00:00:00"/>
    <x v="3"/>
    <s v="0BH"/>
    <x v="0"/>
    <x v="0"/>
    <s v="NUNCHÍA"/>
    <s v="NUA"/>
    <s v="HK2321"/>
    <x v="0"/>
    <x v="0"/>
    <n v="1"/>
    <n v="180"/>
    <n v="3"/>
    <n v="1"/>
    <s v="3"/>
    <n v="0"/>
    <n v="180"/>
    <n v="3"/>
  </r>
  <r>
    <d v="2024-04-01T00:00:00"/>
    <x v="3"/>
    <s v="0BH"/>
    <x v="0"/>
    <x v="0"/>
    <s v="NUNCHÍA"/>
    <s v="SKIN"/>
    <s v="HK2321"/>
    <x v="0"/>
    <x v="0"/>
    <n v="1"/>
    <n v="300"/>
    <n v="5"/>
    <n v="1"/>
    <s v="5"/>
    <n v="0"/>
    <n v="300"/>
    <n v="5"/>
  </r>
  <r>
    <d v="2024-04-01T00:00:00"/>
    <x v="3"/>
    <s v="0BH"/>
    <x v="0"/>
    <x v="10"/>
    <s v="VILLANUEVA"/>
    <s v="SKVN"/>
    <s v="HK2171"/>
    <x v="0"/>
    <x v="0"/>
    <n v="1"/>
    <n v="120"/>
    <n v="2"/>
    <n v="1"/>
    <s v="2"/>
    <n v="0"/>
    <n v="120"/>
    <n v="2"/>
  </r>
  <r>
    <d v="2024-04-01T00:00:00"/>
    <x v="3"/>
    <s v="0BM"/>
    <x v="1"/>
    <x v="1"/>
    <s v="EL PASO"/>
    <s v="MATADEINDIO"/>
    <s v="HK2004"/>
    <x v="0"/>
    <x v="1"/>
    <n v="13"/>
    <n v="472"/>
    <n v="354"/>
    <n v="3"/>
    <s v="35"/>
    <s v="4"/>
    <n v="2104"/>
    <n v="35.06666666666667"/>
  </r>
  <r>
    <d v="2024-04-01T00:00:00"/>
    <x v="3"/>
    <s v="0BM"/>
    <x v="1"/>
    <x v="1"/>
    <s v="EL PASO"/>
    <s v="MATADEINDIO"/>
    <s v="HK2095"/>
    <x v="0"/>
    <x v="1"/>
    <n v="10"/>
    <n v="351"/>
    <n v="4"/>
    <n v="1"/>
    <s v="4"/>
    <n v="0"/>
    <n v="240"/>
    <n v="4"/>
  </r>
  <r>
    <d v="2024-04-01T00:00:00"/>
    <x v="3"/>
    <s v="0BM"/>
    <x v="1"/>
    <x v="3"/>
    <s v="PIVIJAY"/>
    <s v="LAPALESTINA"/>
    <s v="HK2065"/>
    <x v="0"/>
    <x v="1"/>
    <n v="10"/>
    <n v="286"/>
    <n v="506"/>
    <n v="3"/>
    <s v="50"/>
    <s v="6"/>
    <n v="3006"/>
    <n v="50.1"/>
  </r>
  <r>
    <d v="2024-04-01T00:00:00"/>
    <x v="3"/>
    <s v="0BM"/>
    <x v="1"/>
    <x v="3"/>
    <s v="PIVIJAY"/>
    <s v="LAPALESTINA"/>
    <s v="HK2095"/>
    <x v="0"/>
    <x v="1"/>
    <n v="5"/>
    <n v="165"/>
    <n v="212"/>
    <n v="3"/>
    <s v="21"/>
    <s v="2"/>
    <n v="1262"/>
    <n v="21.033333333333335"/>
  </r>
  <r>
    <d v="2024-04-01T00:00:00"/>
    <x v="3"/>
    <s v="0BM"/>
    <x v="1"/>
    <x v="2"/>
    <s v="RIOHACHA"/>
    <s v="ASASANMARTIN"/>
    <s v="HK1741"/>
    <x v="0"/>
    <x v="1"/>
    <n v="80"/>
    <n v="1999.45"/>
    <n v="2954"/>
    <n v="4"/>
    <s v="29"/>
    <s v="54"/>
    <n v="1794"/>
    <n v="29.9"/>
  </r>
  <r>
    <d v="2024-04-01T00:00:00"/>
    <x v="3"/>
    <s v="0BM"/>
    <x v="1"/>
    <x v="3"/>
    <s v="SANTA MARTA"/>
    <s v="LADIVA"/>
    <s v="HK2004"/>
    <x v="0"/>
    <x v="1"/>
    <n v="60"/>
    <n v="1458.93"/>
    <n v="2148"/>
    <n v="4"/>
    <s v="21"/>
    <s v="48"/>
    <n v="1308"/>
    <n v="21.8"/>
  </r>
  <r>
    <d v="2024-04-01T00:00:00"/>
    <x v="3"/>
    <s v="0BM"/>
    <x v="1"/>
    <x v="3"/>
    <s v="ZONA BANANERA"/>
    <s v="LAAMALIA"/>
    <s v="HK1750"/>
    <x v="0"/>
    <x v="1"/>
    <n v="149"/>
    <n v="3738.5"/>
    <n v="5618"/>
    <n v="4"/>
    <s v="56"/>
    <s v="18"/>
    <n v="3378"/>
    <n v="56.3"/>
  </r>
  <r>
    <d v="2024-04-01T00:00:00"/>
    <x v="3"/>
    <s v="0BM"/>
    <x v="1"/>
    <x v="3"/>
    <s v="ZONA BANANERA"/>
    <s v="LAAMALIA"/>
    <s v="HK2004"/>
    <x v="0"/>
    <x v="1"/>
    <n v="31"/>
    <n v="852"/>
    <n v="1118"/>
    <n v="4"/>
    <s v="11"/>
    <s v="18"/>
    <n v="678"/>
    <n v="11.3"/>
  </r>
  <r>
    <d v="2024-04-01T00:00:00"/>
    <x v="3"/>
    <s v="0BM"/>
    <x v="1"/>
    <x v="3"/>
    <s v="ZONA BANANERA"/>
    <s v="LAAMALIA"/>
    <s v="HK2065"/>
    <x v="0"/>
    <x v="1"/>
    <n v="46"/>
    <n v="1205"/>
    <n v="1712"/>
    <n v="4"/>
    <s v="17"/>
    <s v="12"/>
    <n v="1032"/>
    <n v="17.2"/>
  </r>
  <r>
    <d v="2024-04-01T00:00:00"/>
    <x v="3"/>
    <s v="0BM"/>
    <x v="1"/>
    <x v="3"/>
    <s v="ZONA BANANERA"/>
    <s v="LAAMALIA"/>
    <s v="HK2095"/>
    <x v="0"/>
    <x v="1"/>
    <n v="136"/>
    <n v="3482.5"/>
    <n v="5018"/>
    <n v="4"/>
    <s v="50"/>
    <s v="18"/>
    <n v="3018"/>
    <n v="50.3"/>
  </r>
  <r>
    <d v="2024-04-01T00:00:00"/>
    <x v="3"/>
    <s v="0BP"/>
    <x v="24"/>
    <x v="0"/>
    <s v="AGUAZUL"/>
    <s v="AGJ"/>
    <s v="HK1983"/>
    <x v="0"/>
    <x v="0"/>
    <n v="16"/>
    <n v="200"/>
    <n v="54"/>
    <n v="2"/>
    <s v="54"/>
    <n v="0"/>
    <n v="3240"/>
    <n v="54"/>
  </r>
  <r>
    <d v="2024-04-01T00:00:00"/>
    <x v="3"/>
    <s v="0BP"/>
    <x v="24"/>
    <x v="0"/>
    <s v="AGUAZUL"/>
    <s v="AGJ"/>
    <s v="HK4733"/>
    <x v="2"/>
    <x v="0"/>
    <n v="20"/>
    <n v="250"/>
    <n v="67"/>
    <n v="2"/>
    <s v="67"/>
    <n v="0"/>
    <n v="4020"/>
    <n v="67"/>
  </r>
  <r>
    <d v="2024-04-01T00:00:00"/>
    <x v="3"/>
    <s v="0BP"/>
    <x v="24"/>
    <x v="0"/>
    <s v="AGUAZUL"/>
    <s v="TRM"/>
    <s v="HK1983"/>
    <x v="0"/>
    <x v="0"/>
    <n v="12"/>
    <n v="150"/>
    <n v="39"/>
    <n v="2"/>
    <s v="39"/>
    <n v="0"/>
    <n v="2340"/>
    <n v="39"/>
  </r>
  <r>
    <d v="2024-04-01T00:00:00"/>
    <x v="3"/>
    <s v="0BP"/>
    <x v="24"/>
    <x v="0"/>
    <s v="AGUAZUL"/>
    <s v="TRM"/>
    <s v="HK4733"/>
    <x v="2"/>
    <x v="0"/>
    <n v="72"/>
    <n v="900"/>
    <n v="24"/>
    <n v="2"/>
    <s v="24"/>
    <n v="0"/>
    <n v="1440"/>
    <n v="24"/>
  </r>
  <r>
    <d v="2024-04-01T00:00:00"/>
    <x v="3"/>
    <s v="0BP"/>
    <x v="24"/>
    <x v="0"/>
    <s v="TRINIDAD"/>
    <s v="9MS"/>
    <s v="HK4733"/>
    <x v="2"/>
    <x v="0"/>
    <n v="28"/>
    <n v="350"/>
    <n v="94"/>
    <n v="2"/>
    <s v="94"/>
    <n v="0"/>
    <n v="5640"/>
    <n v="94"/>
  </r>
  <r>
    <d v="2024-04-01T00:00:00"/>
    <x v="3"/>
    <s v="0BP"/>
    <x v="24"/>
    <x v="0"/>
    <s v="TRINIDAD"/>
    <s v="NUE"/>
    <s v="HK4733"/>
    <x v="2"/>
    <x v="0"/>
    <n v="9"/>
    <n v="112.5"/>
    <n v="31"/>
    <n v="2"/>
    <s v="31"/>
    <n v="0"/>
    <n v="1860"/>
    <n v="31"/>
  </r>
  <r>
    <d v="2024-04-01T00:00:00"/>
    <x v="3"/>
    <s v="0BR"/>
    <x v="2"/>
    <x v="4"/>
    <s v="APARTADÓ"/>
    <s v="LOSPLANES"/>
    <s v="HK2892"/>
    <x v="1"/>
    <x v="1"/>
    <n v="79"/>
    <n v="6079.2"/>
    <n v="45"/>
    <n v="2"/>
    <s v="45"/>
    <n v="0"/>
    <n v="2700"/>
    <n v="45"/>
  </r>
  <r>
    <d v="2024-04-01T00:00:00"/>
    <x v="3"/>
    <s v="0BR"/>
    <x v="2"/>
    <x v="4"/>
    <s v="APARTADÓ"/>
    <s v="LOSPLANES"/>
    <s v="HK4416"/>
    <x v="1"/>
    <x v="1"/>
    <n v="76"/>
    <n v="5376.5"/>
    <n v="38"/>
    <n v="2"/>
    <s v="38"/>
    <n v="0"/>
    <n v="2280"/>
    <n v="38"/>
  </r>
  <r>
    <d v="2024-04-01T00:00:00"/>
    <x v="3"/>
    <s v="0BR"/>
    <x v="2"/>
    <x v="4"/>
    <s v="APARTADÓ"/>
    <s v="LOSPLANES"/>
    <s v="HK4542"/>
    <x v="1"/>
    <x v="1"/>
    <n v="88"/>
    <n v="6711.4"/>
    <n v="48"/>
    <n v="2"/>
    <s v="48"/>
    <n v="0"/>
    <n v="2880"/>
    <n v="48"/>
  </r>
  <r>
    <d v="2024-04-01T00:00:00"/>
    <x v="3"/>
    <s v="0BR"/>
    <x v="2"/>
    <x v="4"/>
    <s v="APARTADÓ"/>
    <s v="LOSPLANES"/>
    <s v="HK4644"/>
    <x v="1"/>
    <x v="1"/>
    <n v="49"/>
    <n v="3691.2"/>
    <n v="25"/>
    <n v="2"/>
    <s v="25"/>
    <n v="0"/>
    <n v="1500"/>
    <n v="25"/>
  </r>
  <r>
    <d v="2024-04-01T00:00:00"/>
    <x v="3"/>
    <s v="0BR"/>
    <x v="2"/>
    <x v="4"/>
    <s v="APARTADÓ"/>
    <s v="LOSPLANES"/>
    <s v="HK4704"/>
    <x v="1"/>
    <x v="1"/>
    <n v="82"/>
    <n v="5892.6"/>
    <n v="43"/>
    <n v="2"/>
    <s v="43"/>
    <n v="0"/>
    <n v="2580"/>
    <n v="43"/>
  </r>
  <r>
    <d v="2024-04-01T00:00:00"/>
    <x v="3"/>
    <s v="0BR"/>
    <x v="2"/>
    <x v="4"/>
    <s v="APARTADÓ"/>
    <s v="LOSPLANES"/>
    <s v="HK4939"/>
    <x v="1"/>
    <x v="1"/>
    <n v="68"/>
    <n v="5137.7"/>
    <n v="36"/>
    <n v="2"/>
    <s v="36"/>
    <n v="0"/>
    <n v="2160"/>
    <n v="36"/>
  </r>
  <r>
    <d v="2024-04-01T00:00:00"/>
    <x v="3"/>
    <s v="0BR"/>
    <x v="2"/>
    <x v="4"/>
    <s v="APARTADÓ"/>
    <s v="LOSPLANES"/>
    <s v="HK5113"/>
    <x v="1"/>
    <x v="1"/>
    <n v="61"/>
    <n v="4224.5"/>
    <n v="31"/>
    <n v="2"/>
    <s v="31"/>
    <n v="0"/>
    <n v="1860"/>
    <n v="31"/>
  </r>
  <r>
    <d v="2024-04-01T00:00:00"/>
    <x v="3"/>
    <s v="0BR"/>
    <x v="2"/>
    <x v="4"/>
    <s v="APARTADÓ"/>
    <s v="LOSPLANES"/>
    <s v="HK5167"/>
    <x v="1"/>
    <x v="1"/>
    <n v="115"/>
    <n v="6212.2"/>
    <n v="40"/>
    <n v="2"/>
    <s v="40"/>
    <n v="0"/>
    <n v="2400"/>
    <n v="40"/>
  </r>
  <r>
    <d v="2024-04-01T00:00:00"/>
    <x v="3"/>
    <s v="0BR"/>
    <x v="2"/>
    <x v="4"/>
    <s v="APARTADÓ"/>
    <s v="LOSPLANES"/>
    <s v="HK5300"/>
    <x v="1"/>
    <x v="1"/>
    <n v="88"/>
    <n v="6494.3"/>
    <n v="41"/>
    <n v="2"/>
    <s v="41"/>
    <n v="0"/>
    <n v="2460"/>
    <n v="41"/>
  </r>
  <r>
    <d v="2024-04-01T00:00:00"/>
    <x v="3"/>
    <s v="0BR"/>
    <x v="2"/>
    <x v="4"/>
    <s v="APARTADÓ"/>
    <s v="LOSPLANES"/>
    <s v="HK5428"/>
    <x v="1"/>
    <x v="1"/>
    <n v="73"/>
    <n v="5364.8"/>
    <n v="44"/>
    <n v="2"/>
    <s v="44"/>
    <n v="0"/>
    <n v="2640"/>
    <n v="44"/>
  </r>
  <r>
    <d v="2024-04-01T00:00:00"/>
    <x v="3"/>
    <s v="0BR"/>
    <x v="2"/>
    <x v="3"/>
    <s v="CIÉNAGA"/>
    <s v="LACEIBA"/>
    <s v="HK1476"/>
    <x v="0"/>
    <x v="1"/>
    <n v="23"/>
    <n v="143"/>
    <n v="17"/>
    <n v="2"/>
    <s v="17"/>
    <n v="0"/>
    <n v="1020"/>
    <n v="17"/>
  </r>
  <r>
    <d v="2024-04-01T00:00:00"/>
    <x v="3"/>
    <s v="0BR"/>
    <x v="2"/>
    <x v="3"/>
    <s v="CIÉNAGA"/>
    <s v="LACEIBA"/>
    <s v="HK1767"/>
    <x v="0"/>
    <x v="1"/>
    <n v="68"/>
    <n v="1745.1"/>
    <n v="51"/>
    <n v="2"/>
    <s v="51"/>
    <n v="0"/>
    <n v="3060"/>
    <n v="51"/>
  </r>
  <r>
    <d v="2024-04-01T00:00:00"/>
    <x v="3"/>
    <s v="0BR"/>
    <x v="2"/>
    <x v="3"/>
    <s v="CIÉNAGA"/>
    <s v="LACEIBA"/>
    <s v="HK3631"/>
    <x v="0"/>
    <x v="1"/>
    <n v="65"/>
    <n v="1715.7"/>
    <n v="40"/>
    <n v="2"/>
    <s v="40"/>
    <n v="0"/>
    <n v="2400"/>
    <n v="40"/>
  </r>
  <r>
    <d v="2024-04-01T00:00:00"/>
    <x v="3"/>
    <s v="0BR"/>
    <x v="2"/>
    <x v="3"/>
    <s v="CIÉNAGA"/>
    <s v="LACEIBA"/>
    <s v="HK660"/>
    <x v="0"/>
    <x v="1"/>
    <n v="51"/>
    <n v="1290"/>
    <n v="35"/>
    <n v="2"/>
    <s v="35"/>
    <n v="0"/>
    <n v="2100"/>
    <n v="35"/>
  </r>
  <r>
    <d v="2024-04-01T00:00:00"/>
    <x v="3"/>
    <s v="0BR"/>
    <x v="2"/>
    <x v="3"/>
    <s v="CIÉNAGA"/>
    <s v="LACHECA"/>
    <s v="HK1767"/>
    <x v="0"/>
    <x v="1"/>
    <n v="23"/>
    <n v="549.6"/>
    <n v="11"/>
    <n v="2"/>
    <s v="11"/>
    <n v="0"/>
    <n v="660"/>
    <n v="11"/>
  </r>
  <r>
    <d v="2024-04-01T00:00:00"/>
    <x v="3"/>
    <s v="0BR"/>
    <x v="2"/>
    <x v="3"/>
    <s v="CIÉNAGA"/>
    <s v="LACHECA"/>
    <s v="HK3631"/>
    <x v="0"/>
    <x v="1"/>
    <n v="22"/>
    <n v="584.70000000000005"/>
    <n v="9"/>
    <n v="1"/>
    <s v="9"/>
    <n v="0"/>
    <n v="540"/>
    <n v="9"/>
  </r>
  <r>
    <d v="2024-04-01T00:00:00"/>
    <x v="3"/>
    <s v="0BR"/>
    <x v="2"/>
    <x v="3"/>
    <s v="CIÉNAGA"/>
    <s v="LACHECA"/>
    <s v="HK660"/>
    <x v="0"/>
    <x v="1"/>
    <n v="41"/>
    <n v="1030.2"/>
    <n v="24"/>
    <n v="2"/>
    <s v="24"/>
    <n v="0"/>
    <n v="1440"/>
    <n v="24"/>
  </r>
  <r>
    <d v="2024-04-01T00:00:00"/>
    <x v="3"/>
    <s v="0BR"/>
    <x v="2"/>
    <x v="4"/>
    <s v="TURBO"/>
    <s v="INDIRA"/>
    <s v="HK2892"/>
    <x v="1"/>
    <x v="1"/>
    <n v="14"/>
    <n v="1111.7"/>
    <n v="7"/>
    <n v="1"/>
    <s v="7"/>
    <n v="0"/>
    <n v="420"/>
    <n v="7"/>
  </r>
  <r>
    <d v="2024-04-01T00:00:00"/>
    <x v="3"/>
    <s v="0BR"/>
    <x v="2"/>
    <x v="4"/>
    <s v="TURBO"/>
    <s v="INDIRA"/>
    <s v="HK4416"/>
    <x v="1"/>
    <x v="1"/>
    <n v="14"/>
    <n v="1048.3"/>
    <n v="7"/>
    <n v="1"/>
    <s v="7"/>
    <n v="0"/>
    <n v="420"/>
    <n v="7"/>
  </r>
  <r>
    <d v="2024-04-01T00:00:00"/>
    <x v="3"/>
    <s v="0BR"/>
    <x v="2"/>
    <x v="4"/>
    <s v="TURBO"/>
    <s v="INDIRA"/>
    <s v="HK4542"/>
    <x v="1"/>
    <x v="1"/>
    <n v="7"/>
    <n v="560"/>
    <n v="4"/>
    <n v="1"/>
    <s v="4"/>
    <n v="0"/>
    <n v="240"/>
    <n v="4"/>
  </r>
  <r>
    <d v="2024-04-01T00:00:00"/>
    <x v="3"/>
    <s v="0BR"/>
    <x v="2"/>
    <x v="4"/>
    <s v="TURBO"/>
    <s v="INDIRA"/>
    <s v="HK4644"/>
    <x v="1"/>
    <x v="1"/>
    <n v="27"/>
    <n v="2083.3000000000002"/>
    <n v="13"/>
    <n v="2"/>
    <s v="13"/>
    <n v="0"/>
    <n v="780"/>
    <n v="13"/>
  </r>
  <r>
    <d v="2024-04-01T00:00:00"/>
    <x v="3"/>
    <s v="0BR"/>
    <x v="2"/>
    <x v="4"/>
    <s v="TURBO"/>
    <s v="INDIRA"/>
    <s v="HK4704"/>
    <x v="1"/>
    <x v="1"/>
    <n v="19"/>
    <n v="1465"/>
    <n v="9"/>
    <n v="1"/>
    <s v="9"/>
    <n v="0"/>
    <n v="540"/>
    <n v="9"/>
  </r>
  <r>
    <d v="2024-04-01T00:00:00"/>
    <x v="3"/>
    <s v="0BR"/>
    <x v="2"/>
    <x v="4"/>
    <s v="TURBO"/>
    <s v="INDIRA"/>
    <s v="HK4939"/>
    <x v="1"/>
    <x v="1"/>
    <n v="41"/>
    <n v="3196.6"/>
    <n v="19"/>
    <n v="2"/>
    <s v="19"/>
    <n v="0"/>
    <n v="1140"/>
    <n v="19"/>
  </r>
  <r>
    <d v="2024-04-01T00:00:00"/>
    <x v="3"/>
    <s v="0BR"/>
    <x v="2"/>
    <x v="4"/>
    <s v="TURBO"/>
    <s v="INDIRA"/>
    <s v="HK5113"/>
    <x v="1"/>
    <x v="1"/>
    <n v="15"/>
    <n v="1160"/>
    <n v="7"/>
    <n v="1"/>
    <s v="7"/>
    <n v="0"/>
    <n v="420"/>
    <n v="7"/>
  </r>
  <r>
    <d v="2024-04-01T00:00:00"/>
    <x v="3"/>
    <s v="0BR"/>
    <x v="2"/>
    <x v="4"/>
    <s v="TURBO"/>
    <s v="INDIRA"/>
    <s v="HK5167"/>
    <x v="1"/>
    <x v="1"/>
    <n v="6"/>
    <n v="480"/>
    <n v="3"/>
    <n v="1"/>
    <s v="3"/>
    <n v="0"/>
    <n v="180"/>
    <n v="3"/>
  </r>
  <r>
    <d v="2024-04-01T00:00:00"/>
    <x v="3"/>
    <s v="0BR"/>
    <x v="2"/>
    <x v="4"/>
    <s v="TURBO"/>
    <s v="INDIRA"/>
    <s v="HK5300"/>
    <x v="1"/>
    <x v="1"/>
    <n v="19"/>
    <n v="1510"/>
    <n v="8"/>
    <n v="1"/>
    <s v="8"/>
    <n v="0"/>
    <n v="480"/>
    <n v="8"/>
  </r>
  <r>
    <d v="2024-04-01T00:00:00"/>
    <x v="3"/>
    <s v="0BR"/>
    <x v="2"/>
    <x v="4"/>
    <s v="TURBO"/>
    <s v="INDIRA"/>
    <s v="HK5428"/>
    <x v="1"/>
    <x v="1"/>
    <n v="35"/>
    <n v="2736"/>
    <n v="20"/>
    <n v="2"/>
    <s v="20"/>
    <n v="0"/>
    <n v="1200"/>
    <n v="20"/>
  </r>
  <r>
    <d v="2024-04-01T00:00:00"/>
    <x v="3"/>
    <s v="0BS"/>
    <x v="3"/>
    <x v="1"/>
    <s v="AGUACHICA"/>
    <s v="AGY"/>
    <s v="HK1198"/>
    <x v="0"/>
    <x v="3"/>
    <n v="51"/>
    <n v="253"/>
    <n v="1654"/>
    <n v="4"/>
    <s v="16"/>
    <s v="54"/>
    <n v="1014"/>
    <n v="16.899999999999999"/>
  </r>
  <r>
    <d v="2024-04-01T00:00:00"/>
    <x v="3"/>
    <s v="0BT"/>
    <x v="4"/>
    <x v="4"/>
    <s v="CAREPA"/>
    <s v="LOSCEDROS"/>
    <s v="HK5224"/>
    <x v="1"/>
    <x v="1"/>
    <n v="79"/>
    <n v="4469.71"/>
    <n v="3654"/>
    <n v="4"/>
    <s v="36"/>
    <s v="54"/>
    <n v="2214"/>
    <n v="36.9"/>
  </r>
  <r>
    <d v="2024-04-01T00:00:00"/>
    <x v="3"/>
    <s v="0BT"/>
    <x v="4"/>
    <x v="4"/>
    <s v="CAREPA"/>
    <s v="LOSCEDROS"/>
    <s v="HK5249"/>
    <x v="1"/>
    <x v="1"/>
    <n v="78"/>
    <n v="4755.5"/>
    <n v="3606"/>
    <n v="4"/>
    <s v="36"/>
    <s v="06"/>
    <n v="2166"/>
    <n v="36.1"/>
  </r>
  <r>
    <d v="2024-04-01T00:00:00"/>
    <x v="3"/>
    <s v="0BT"/>
    <x v="4"/>
    <x v="4"/>
    <s v="CAREPA"/>
    <s v="LOSCEDROS"/>
    <s v="HK5269"/>
    <x v="1"/>
    <x v="1"/>
    <n v="91"/>
    <n v="4986.99"/>
    <n v="3930"/>
    <n v="4"/>
    <s v="39"/>
    <s v="30"/>
    <n v="2370"/>
    <n v="39.5"/>
  </r>
  <r>
    <d v="2024-04-01T00:00:00"/>
    <x v="3"/>
    <s v="0BT"/>
    <x v="4"/>
    <x v="4"/>
    <s v="CAREPA"/>
    <s v="LOSCEDROS"/>
    <s v="HK5270"/>
    <x v="1"/>
    <x v="1"/>
    <n v="80"/>
    <n v="4623.7"/>
    <n v="3542"/>
    <n v="4"/>
    <s v="35"/>
    <s v="42"/>
    <n v="2142"/>
    <n v="35.700000000000003"/>
  </r>
  <r>
    <d v="2024-04-01T00:00:00"/>
    <x v="3"/>
    <s v="0BT"/>
    <x v="4"/>
    <x v="4"/>
    <s v="CAREPA"/>
    <s v="LOSCEDROS"/>
    <s v="HK5311"/>
    <x v="1"/>
    <x v="1"/>
    <n v="93"/>
    <n v="5451.91"/>
    <n v="3700"/>
    <n v="4"/>
    <s v="37"/>
    <s v="00"/>
    <n v="2220"/>
    <n v="37"/>
  </r>
  <r>
    <d v="2024-04-01T00:00:00"/>
    <x v="3"/>
    <s v="0BT"/>
    <x v="4"/>
    <x v="4"/>
    <s v="CAREPA"/>
    <s v="LOSCEDROS"/>
    <s v="HK5332"/>
    <x v="1"/>
    <x v="1"/>
    <n v="84"/>
    <n v="4721.97"/>
    <n v="3606"/>
    <n v="4"/>
    <s v="36"/>
    <s v="06"/>
    <n v="2166"/>
    <n v="36.1"/>
  </r>
  <r>
    <d v="2024-04-01T00:00:00"/>
    <x v="3"/>
    <s v="0CC"/>
    <x v="5"/>
    <x v="5"/>
    <s v="FUENTE DE ORO"/>
    <s v="FUT"/>
    <s v="HK1723"/>
    <x v="0"/>
    <x v="12"/>
    <n v="1"/>
    <n v="9"/>
    <n v="13"/>
    <n v="2"/>
    <s v="13"/>
    <n v="0"/>
    <n v="780"/>
    <n v="13"/>
  </r>
  <r>
    <d v="2024-04-01T00:00:00"/>
    <x v="3"/>
    <s v="0CC"/>
    <x v="5"/>
    <x v="5"/>
    <s v="FUENTE DE ORO"/>
    <s v="FUT"/>
    <s v="HK1723"/>
    <x v="0"/>
    <x v="5"/>
    <n v="6"/>
    <n v="65"/>
    <n v="1140"/>
    <n v="4"/>
    <s v="11"/>
    <s v="40"/>
    <n v="700"/>
    <n v="11.666666666666666"/>
  </r>
  <r>
    <d v="2024-04-01T00:00:00"/>
    <x v="3"/>
    <s v="0CC"/>
    <x v="5"/>
    <x v="5"/>
    <s v="FUENTE DE ORO"/>
    <s v="FUT"/>
    <s v="HK1723"/>
    <x v="0"/>
    <x v="2"/>
    <n v="53"/>
    <n v="582"/>
    <n v="1904"/>
    <n v="4"/>
    <s v="19"/>
    <s v="04"/>
    <n v="1144"/>
    <n v="19.066666666666666"/>
  </r>
  <r>
    <d v="2024-04-01T00:00:00"/>
    <x v="3"/>
    <s v="0CC"/>
    <x v="5"/>
    <x v="5"/>
    <s v="FUENTE DE ORO"/>
    <s v="FUT"/>
    <s v="HK1723"/>
    <x v="0"/>
    <x v="4"/>
    <n v="14"/>
    <n v="163"/>
    <n v="304"/>
    <n v="3"/>
    <s v="30"/>
    <s v="4"/>
    <n v="1804"/>
    <n v="30.066666666666666"/>
  </r>
  <r>
    <d v="2024-04-01T00:00:00"/>
    <x v="3"/>
    <s v="0CK"/>
    <x v="6"/>
    <x v="5"/>
    <s v="PUERTO LÓPEZ"/>
    <s v="PLD"/>
    <s v="HK1364"/>
    <x v="0"/>
    <x v="0"/>
    <n v="5"/>
    <n v="380"/>
    <n v="1240"/>
    <n v="4"/>
    <s v="12"/>
    <s v="40"/>
    <n v="760"/>
    <n v="12.666666666666666"/>
  </r>
  <r>
    <d v="2024-04-01T00:00:00"/>
    <x v="3"/>
    <s v="0CK"/>
    <x v="6"/>
    <x v="5"/>
    <s v="PUERTO LÓPEZ"/>
    <s v="PLD"/>
    <s v="HK1817"/>
    <x v="0"/>
    <x v="0"/>
    <n v="3"/>
    <n v="235"/>
    <n v="750"/>
    <n v="3"/>
    <s v="75"/>
    <s v="0"/>
    <n v="4500"/>
    <n v="75"/>
  </r>
  <r>
    <d v="2024-04-01T00:00:00"/>
    <x v="3"/>
    <s v="0CK"/>
    <x v="6"/>
    <x v="5"/>
    <s v="PUERTO LÓPEZ"/>
    <s v="PLD"/>
    <s v="HK2021"/>
    <x v="0"/>
    <x v="0"/>
    <n v="1"/>
    <n v="150"/>
    <n v="5"/>
    <n v="1"/>
    <s v="5"/>
    <n v="0"/>
    <n v="300"/>
    <n v="5"/>
  </r>
  <r>
    <d v="2024-04-01T00:00:00"/>
    <x v="3"/>
    <s v="0CK"/>
    <x v="6"/>
    <x v="5"/>
    <s v="PUERTO LÓPEZ"/>
    <s v="PLD"/>
    <s v="HK2037"/>
    <x v="0"/>
    <x v="0"/>
    <n v="6"/>
    <n v="607"/>
    <n v="2015"/>
    <n v="4"/>
    <s v="20"/>
    <s v="15"/>
    <n v="1215"/>
    <n v="20.25"/>
  </r>
  <r>
    <d v="2024-04-01T00:00:00"/>
    <x v="3"/>
    <s v="0CP"/>
    <x v="7"/>
    <x v="6"/>
    <s v="PURIFICACIÓN"/>
    <s v="LAMARIA"/>
    <s v="HK383"/>
    <x v="2"/>
    <x v="0"/>
    <n v="30"/>
    <n v="457"/>
    <n v="830"/>
    <n v="3"/>
    <s v="83"/>
    <s v="0"/>
    <n v="4980"/>
    <n v="83"/>
  </r>
  <r>
    <d v="2024-04-01T00:00:00"/>
    <x v="3"/>
    <s v="0CR"/>
    <x v="25"/>
    <x v="3"/>
    <s v="CIÉNAGA"/>
    <s v="LALUCHA"/>
    <s v="HK4014"/>
    <x v="7"/>
    <x v="1"/>
    <n v="29"/>
    <n v="3446.63"/>
    <n v="3233"/>
    <n v="4"/>
    <s v="32"/>
    <s v="33"/>
    <n v="1953"/>
    <n v="32.549999999999997"/>
  </r>
  <r>
    <d v="2024-04-01T00:00:00"/>
    <x v="3"/>
    <s v="0CR"/>
    <x v="25"/>
    <x v="3"/>
    <s v="CIÉNAGA"/>
    <s v="LALUCHA"/>
    <s v="HK4436"/>
    <x v="7"/>
    <x v="1"/>
    <n v="45"/>
    <n v="3100.47"/>
    <n v="4942"/>
    <n v="4"/>
    <s v="49"/>
    <s v="42"/>
    <n v="2982"/>
    <n v="49.7"/>
  </r>
  <r>
    <d v="2024-04-01T00:00:00"/>
    <x v="3"/>
    <s v="0CR"/>
    <x v="25"/>
    <x v="3"/>
    <s v="CIÉNAGA"/>
    <s v="LALUCHA"/>
    <s v="HK5085"/>
    <x v="7"/>
    <x v="1"/>
    <n v="55"/>
    <n v="3786.14"/>
    <n v="6325"/>
    <n v="4"/>
    <s v="63"/>
    <s v="25"/>
    <n v="3805"/>
    <n v="63.416666666666664"/>
  </r>
  <r>
    <d v="2024-04-01T00:00:00"/>
    <x v="3"/>
    <s v="0CR"/>
    <x v="25"/>
    <x v="3"/>
    <s v="CIÉNAGA"/>
    <s v="LALUCHA"/>
    <s v="HK5177"/>
    <x v="7"/>
    <x v="1"/>
    <n v="10"/>
    <n v="630.59"/>
    <n v="742"/>
    <n v="3"/>
    <s v="74"/>
    <s v="2"/>
    <n v="4442"/>
    <n v="74.033333333333331"/>
  </r>
  <r>
    <d v="2024-04-01T00:00:00"/>
    <x v="3"/>
    <s v="0CT"/>
    <x v="8"/>
    <x v="7"/>
    <s v="CARTAGO"/>
    <s v="CGW"/>
    <s v="HK1099"/>
    <x v="2"/>
    <x v="6"/>
    <n v="18"/>
    <n v="145"/>
    <n v="528"/>
    <n v="3"/>
    <s v="52"/>
    <s v="8"/>
    <n v="3128"/>
    <n v="52.133333333333333"/>
  </r>
  <r>
    <d v="2024-04-01T00:00:00"/>
    <x v="3"/>
    <s v="0DD"/>
    <x v="10"/>
    <x v="6"/>
    <s v="AMBALEMA"/>
    <s v="CRT"/>
    <s v="HK732"/>
    <x v="2"/>
    <x v="0"/>
    <n v="4"/>
    <n v="25"/>
    <n v="1"/>
    <n v="1"/>
    <s v="1"/>
    <n v="0"/>
    <n v="60"/>
    <n v="1"/>
  </r>
  <r>
    <d v="2024-04-01T00:00:00"/>
    <x v="3"/>
    <s v="0DD"/>
    <x v="10"/>
    <x v="8"/>
    <s v="CAMPOALEGRE"/>
    <s v="CUM"/>
    <s v="HK1290"/>
    <x v="2"/>
    <x v="0"/>
    <n v="30"/>
    <n v="187.5"/>
    <n v="730"/>
    <n v="3"/>
    <s v="73"/>
    <s v="0"/>
    <n v="4380"/>
    <n v="73"/>
  </r>
  <r>
    <d v="2024-04-01T00:00:00"/>
    <x v="3"/>
    <s v="0DD"/>
    <x v="10"/>
    <x v="8"/>
    <s v="CAMPOALEGRE"/>
    <s v="ELH"/>
    <s v="HK1290"/>
    <x v="2"/>
    <x v="0"/>
    <n v="16"/>
    <n v="100"/>
    <n v="4"/>
    <n v="1"/>
    <s v="4"/>
    <n v="0"/>
    <n v="240"/>
    <n v="4"/>
  </r>
  <r>
    <d v="2024-04-01T00:00:00"/>
    <x v="3"/>
    <s v="0DD"/>
    <x v="10"/>
    <x v="6"/>
    <s v="ESPINAL"/>
    <s v="ABT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s v="ESPINAL"/>
    <s v="ABT"/>
    <s v="HK1785"/>
    <x v="2"/>
    <x v="0"/>
    <n v="16"/>
    <n v="100"/>
    <n v="4"/>
    <n v="1"/>
    <s v="4"/>
    <n v="0"/>
    <n v="240"/>
    <n v="4"/>
  </r>
  <r>
    <d v="2024-04-01T00:00:00"/>
    <x v="3"/>
    <s v="0DD"/>
    <x v="10"/>
    <x v="6"/>
    <s v="ESPINAL"/>
    <s v="AGB"/>
    <s v="HK1060"/>
    <x v="2"/>
    <x v="0"/>
    <n v="44"/>
    <n v="275"/>
    <n v="11"/>
    <n v="2"/>
    <s v="11"/>
    <n v="0"/>
    <n v="660"/>
    <n v="11"/>
  </r>
  <r>
    <d v="2024-04-01T00:00:00"/>
    <x v="3"/>
    <s v="0DD"/>
    <x v="10"/>
    <x v="6"/>
    <s v="ESPINAL"/>
    <s v="AGB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s v="ESPINAL"/>
    <s v="AGB"/>
    <s v="HK419"/>
    <x v="2"/>
    <x v="0"/>
    <n v="40"/>
    <n v="250"/>
    <n v="10"/>
    <n v="2"/>
    <s v="10"/>
    <n v="0"/>
    <n v="600"/>
    <n v="10"/>
  </r>
  <r>
    <d v="2024-04-01T00:00:00"/>
    <x v="3"/>
    <s v="0DD"/>
    <x v="10"/>
    <x v="6"/>
    <s v="ESPINAL"/>
    <s v="CHA"/>
    <s v="HK1325"/>
    <x v="2"/>
    <x v="0"/>
    <n v="24"/>
    <n v="150"/>
    <n v="6"/>
    <n v="1"/>
    <s v="6"/>
    <n v="0"/>
    <n v="360"/>
    <n v="6"/>
  </r>
  <r>
    <d v="2024-04-01T00:00:00"/>
    <x v="3"/>
    <s v="0DD"/>
    <x v="10"/>
    <x v="6"/>
    <s v="GUAMO"/>
    <s v="LAA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s v="GUAMO"/>
    <s v="LAA"/>
    <s v="HK419"/>
    <x v="2"/>
    <x v="0"/>
    <n v="28"/>
    <n v="175"/>
    <n v="7"/>
    <n v="1"/>
    <s v="7"/>
    <n v="0"/>
    <n v="420"/>
    <n v="7"/>
  </r>
  <r>
    <d v="2024-04-01T00:00:00"/>
    <x v="3"/>
    <s v="0DD"/>
    <x v="10"/>
    <x v="6"/>
    <s v="IBAGUÉ"/>
    <s v="EET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s v="IBAGUÉ"/>
    <s v="EET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s v="IBAGUÉ"/>
    <s v="HOP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s v="IBAGUÉ"/>
    <s v="PPT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s v="IBAGUÉ"/>
    <s v="RGR"/>
    <s v="HK1785"/>
    <x v="2"/>
    <x v="0"/>
    <n v="8"/>
    <n v="50"/>
    <n v="2"/>
    <n v="1"/>
    <s v="2"/>
    <n v="0"/>
    <n v="120"/>
    <n v="2"/>
  </r>
  <r>
    <d v="2024-04-01T00:00:00"/>
    <x v="3"/>
    <s v="0DD"/>
    <x v="10"/>
    <x v="6"/>
    <s v="IBAGUÉ"/>
    <s v="RGR"/>
    <s v="HK732"/>
    <x v="2"/>
    <x v="0"/>
    <n v="16"/>
    <n v="100"/>
    <n v="4"/>
    <n v="1"/>
    <s v="4"/>
    <n v="0"/>
    <n v="240"/>
    <n v="4"/>
  </r>
  <r>
    <d v="2024-04-01T00:00:00"/>
    <x v="3"/>
    <s v="0DD"/>
    <x v="10"/>
    <x v="8"/>
    <s v="PALERMO"/>
    <s v="GUN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8"/>
    <s v="PALERMO"/>
    <s v="JUN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6"/>
    <s v="PIEDRAS"/>
    <s v="PRA 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s v="PIEDRAS"/>
    <s v="SAM"/>
    <s v="HK1680"/>
    <x v="2"/>
    <x v="0"/>
    <n v="32"/>
    <n v="200"/>
    <n v="8"/>
    <n v="1"/>
    <s v="8"/>
    <n v="0"/>
    <n v="480"/>
    <n v="8"/>
  </r>
  <r>
    <d v="2024-04-01T00:00:00"/>
    <x v="3"/>
    <s v="0DD"/>
    <x v="10"/>
    <x v="6"/>
    <s v="PIEDRAS"/>
    <s v="SAM"/>
    <s v="HK1785"/>
    <x v="2"/>
    <x v="0"/>
    <n v="32"/>
    <n v="200"/>
    <n v="8"/>
    <n v="1"/>
    <s v="8"/>
    <n v="0"/>
    <n v="480"/>
    <n v="8"/>
  </r>
  <r>
    <d v="2024-04-01T00:00:00"/>
    <x v="3"/>
    <s v="0DD"/>
    <x v="10"/>
    <x v="8"/>
    <s v="TELLO"/>
    <s v="TLO"/>
    <s v="HK1290"/>
    <x v="2"/>
    <x v="0"/>
    <n v="14"/>
    <n v="87.5"/>
    <n v="330"/>
    <n v="3"/>
    <s v="33"/>
    <s v="0"/>
    <n v="1980"/>
    <n v="33"/>
  </r>
  <r>
    <d v="2024-04-01T00:00:00"/>
    <x v="3"/>
    <s v="0DD"/>
    <x v="10"/>
    <x v="6"/>
    <s v="VENADILLO"/>
    <s v="BOL"/>
    <s v="HK1680"/>
    <x v="2"/>
    <x v="0"/>
    <n v="8"/>
    <n v="50"/>
    <n v="2"/>
    <n v="1"/>
    <s v="2"/>
    <n v="0"/>
    <n v="120"/>
    <n v="2"/>
  </r>
  <r>
    <d v="2024-04-01T00:00:00"/>
    <x v="3"/>
    <s v="0DG"/>
    <x v="30"/>
    <x v="0"/>
    <s v="NUNCHÍA"/>
    <s v="9AC"/>
    <s v="HK2187"/>
    <x v="0"/>
    <x v="0"/>
    <n v="3"/>
    <n v="300"/>
    <n v="5"/>
    <n v="1"/>
    <s v="5"/>
    <n v="0"/>
    <n v="300"/>
    <n v="5"/>
  </r>
  <r>
    <d v="2024-04-01T00:00:00"/>
    <x v="3"/>
    <s v="0DL"/>
    <x v="11"/>
    <x v="0"/>
    <s v="MANÍ"/>
    <s v="SKDL"/>
    <s v="HK1425"/>
    <x v="0"/>
    <x v="0"/>
    <n v="3"/>
    <n v="690"/>
    <n v="1130"/>
    <n v="4"/>
    <s v="11"/>
    <s v="30"/>
    <n v="690"/>
    <n v="11.5"/>
  </r>
  <r>
    <d v="2024-04-01T00:00:00"/>
    <x v="3"/>
    <s v="0DL"/>
    <x v="11"/>
    <x v="0"/>
    <s v="MANÍ"/>
    <s v="SKDL"/>
    <s v="HK1970"/>
    <x v="0"/>
    <x v="0"/>
    <n v="11"/>
    <n v="690"/>
    <n v="2830"/>
    <n v="4"/>
    <s v="28"/>
    <s v="30"/>
    <n v="1710"/>
    <n v="28.5"/>
  </r>
  <r>
    <d v="2024-04-01T00:00:00"/>
    <x v="3"/>
    <s v="0DL"/>
    <x v="11"/>
    <x v="0"/>
    <s v="MANÍ"/>
    <s v="SKDL"/>
    <s v="HK3419"/>
    <x v="3"/>
    <x v="0"/>
    <n v="3"/>
    <n v="360"/>
    <n v="6"/>
    <n v="1"/>
    <s v="6"/>
    <n v="0"/>
    <n v="360"/>
    <n v="6"/>
  </r>
  <r>
    <d v="2024-04-01T00:00:00"/>
    <x v="3"/>
    <s v="0DL"/>
    <x v="11"/>
    <x v="0"/>
    <s v="MANÍ"/>
    <s v="SKDL"/>
    <s v="HK5403"/>
    <x v="3"/>
    <x v="0"/>
    <n v="10"/>
    <n v="2340"/>
    <n v="39"/>
    <n v="2"/>
    <s v="39"/>
    <n v="0"/>
    <n v="2340"/>
    <n v="39"/>
  </r>
  <r>
    <d v="2024-04-01T00:00:00"/>
    <x v="3"/>
    <s v="0DL"/>
    <x v="11"/>
    <x v="5"/>
    <s v="PUERTO LÓPEZ"/>
    <s v="SKDL"/>
    <s v="HK1839"/>
    <x v="0"/>
    <x v="0"/>
    <n v="4"/>
    <n v="270"/>
    <n v="430"/>
    <n v="3"/>
    <s v="43"/>
    <s v="0"/>
    <n v="2580"/>
    <n v="43"/>
  </r>
  <r>
    <d v="2024-04-01T00:00:00"/>
    <x v="3"/>
    <s v="0DL"/>
    <x v="11"/>
    <x v="5"/>
    <s v="PUERTO LÓPEZ"/>
    <s v="SQNP"/>
    <s v="HK1535"/>
    <x v="0"/>
    <x v="0"/>
    <n v="25"/>
    <n v="4230"/>
    <n v="7030"/>
    <n v="4"/>
    <s v="70"/>
    <s v="30"/>
    <n v="4230"/>
    <n v="70.5"/>
  </r>
  <r>
    <d v="2024-04-01T00:00:00"/>
    <x v="3"/>
    <s v="0DL"/>
    <x v="11"/>
    <x v="5"/>
    <s v="PUERTO LÓPEZ"/>
    <s v="SQNP"/>
    <s v="HK1639"/>
    <x v="0"/>
    <x v="0"/>
    <n v="15"/>
    <n v="3090"/>
    <n v="5130"/>
    <n v="4"/>
    <s v="51"/>
    <s v="30"/>
    <n v="3090"/>
    <n v="51.5"/>
  </r>
  <r>
    <d v="2024-04-01T00:00:00"/>
    <x v="3"/>
    <s v="0DR"/>
    <x v="13"/>
    <x v="0"/>
    <s v="TRINIDAD"/>
    <s v="MIRAVISTA"/>
    <s v="HK1454"/>
    <x v="0"/>
    <x v="0"/>
    <n v="142"/>
    <n v="1979"/>
    <n v="36"/>
    <n v="2"/>
    <s v="36"/>
    <n v="0"/>
    <n v="2160"/>
    <n v="36"/>
  </r>
  <r>
    <d v="2024-04-01T00:00:00"/>
    <x v="3"/>
    <s v="0DR"/>
    <x v="13"/>
    <x v="0"/>
    <s v="TRINIDAD"/>
    <s v="MIRAVISTA"/>
    <s v="HK1684"/>
    <x v="2"/>
    <x v="0"/>
    <n v="298"/>
    <n v="4163"/>
    <n v="74"/>
    <n v="2"/>
    <s v="74"/>
    <n v="0"/>
    <n v="4440"/>
    <n v="74"/>
  </r>
  <r>
    <d v="2024-04-01T00:00:00"/>
    <x v="3"/>
    <s v="0DR"/>
    <x v="13"/>
    <x v="0"/>
    <s v="TRINIDAD"/>
    <s v="NUEVACANAIMA"/>
    <s v="HK1454"/>
    <x v="0"/>
    <x v="0"/>
    <n v="8"/>
    <n v="122"/>
    <n v="230"/>
    <n v="3"/>
    <s v="23"/>
    <s v="0"/>
    <n v="1380"/>
    <n v="23"/>
  </r>
  <r>
    <d v="2024-04-01T00:00:00"/>
    <x v="3"/>
    <s v="0DR"/>
    <x v="13"/>
    <x v="5"/>
    <s v="VILLAVICENCIO"/>
    <s v="NUEVACANAIMA"/>
    <s v="HK1054"/>
    <x v="2"/>
    <x v="0"/>
    <n v="48"/>
    <n v="671"/>
    <n v="1230"/>
    <n v="4"/>
    <s v="12"/>
    <s v="30"/>
    <n v="750"/>
    <n v="12.5"/>
  </r>
  <r>
    <d v="2024-04-01T00:00:00"/>
    <x v="3"/>
    <s v="0DR"/>
    <x v="13"/>
    <x v="5"/>
    <s v="VILLAVICENCIO"/>
    <s v="NUEVACANAIMA"/>
    <s v="HK1684"/>
    <x v="2"/>
    <x v="0"/>
    <n v="11"/>
    <n v="142"/>
    <n v="3"/>
    <n v="1"/>
    <s v="3"/>
    <n v="0"/>
    <n v="180"/>
    <n v="3"/>
  </r>
  <r>
    <d v="2024-04-01T00:00:00"/>
    <x v="3"/>
    <s v="0DS"/>
    <x v="31"/>
    <x v="5"/>
    <s v="CABUYARO"/>
    <s v="9EU"/>
    <s v="HK1627"/>
    <x v="0"/>
    <x v="0"/>
    <n v="4"/>
    <n v="144"/>
    <n v="2"/>
    <n v="1"/>
    <s v="2"/>
    <n v="0"/>
    <n v="120"/>
    <n v="2"/>
  </r>
  <r>
    <d v="2024-04-01T00:00:00"/>
    <x v="3"/>
    <s v="0DS"/>
    <x v="31"/>
    <x v="5"/>
    <s v="PUERTO LÓPEZ"/>
    <s v="9JA"/>
    <s v="HK1627"/>
    <x v="0"/>
    <x v="0"/>
    <n v="100"/>
    <n v="2678"/>
    <n v="42"/>
    <n v="2"/>
    <s v="42"/>
    <n v="0"/>
    <n v="2520"/>
    <n v="42"/>
  </r>
  <r>
    <d v="2024-04-01T00:00:00"/>
    <x v="3"/>
    <s v="0DT"/>
    <x v="27"/>
    <x v="5"/>
    <s v="CABUYARO"/>
    <s v="SQRY"/>
    <s v="HK2313"/>
    <x v="0"/>
    <x v="0"/>
    <n v="11"/>
    <n v="320"/>
    <n v="8"/>
    <n v="1"/>
    <s v="8"/>
    <n v="0"/>
    <n v="480"/>
    <n v="8"/>
  </r>
  <r>
    <d v="2024-04-01T00:00:00"/>
    <x v="3"/>
    <s v="0DU"/>
    <x v="14"/>
    <x v="0"/>
    <s v="MANÍ"/>
    <s v="SAS"/>
    <s v="HK1819"/>
    <x v="0"/>
    <x v="0"/>
    <n v="110"/>
    <n v="2034"/>
    <n v="35"/>
    <n v="2"/>
    <s v="35"/>
    <n v="0"/>
    <n v="2100"/>
    <n v="35"/>
  </r>
  <r>
    <d v="2024-04-01T00:00:00"/>
    <x v="3"/>
    <s v="0DU"/>
    <x v="14"/>
    <x v="5"/>
    <s v="VILLAVICENCIO"/>
    <s v="9AV"/>
    <s v="HK1739"/>
    <x v="0"/>
    <x v="0"/>
    <n v="76"/>
    <n v="810"/>
    <n v="25"/>
    <n v="2"/>
    <s v="25"/>
    <n v="0"/>
    <n v="1500"/>
    <n v="25"/>
  </r>
  <r>
    <d v="2024-04-01T00:00:00"/>
    <x v="3"/>
    <s v="0DU"/>
    <x v="14"/>
    <x v="5"/>
    <s v="VILLAVICENCIO"/>
    <s v="9AV"/>
    <s v="HK2319"/>
    <x v="0"/>
    <x v="0"/>
    <n v="107"/>
    <n v="1302"/>
    <n v="37"/>
    <n v="2"/>
    <s v="37"/>
    <n v="0"/>
    <n v="2220"/>
    <n v="37"/>
  </r>
  <r>
    <d v="2024-04-01T00:00:00"/>
    <x v="3"/>
    <s v="0DX"/>
    <x v="15"/>
    <x v="0"/>
    <s v="NUNCHÍA"/>
    <s v="NUT"/>
    <s v="HK1380"/>
    <x v="2"/>
    <x v="0"/>
    <n v="50"/>
    <n v="760"/>
    <n v="19"/>
    <n v="2"/>
    <s v="19"/>
    <n v="0"/>
    <n v="1140"/>
    <n v="19"/>
  </r>
  <r>
    <d v="2024-04-01T00:00:00"/>
    <x v="3"/>
    <s v="0DX"/>
    <x v="15"/>
    <x v="0"/>
    <s v="NUNCHÍA"/>
    <s v="NUT"/>
    <s v="HK1784"/>
    <x v="2"/>
    <x v="0"/>
    <n v="64"/>
    <n v="960"/>
    <n v="24"/>
    <n v="2"/>
    <s v="24"/>
    <n v="0"/>
    <n v="1440"/>
    <n v="24"/>
  </r>
  <r>
    <d v="2024-04-01T00:00:00"/>
    <x v="3"/>
    <s v="0DX"/>
    <x v="15"/>
    <x v="0"/>
    <s v="NUNCHÍA"/>
    <s v="NUT"/>
    <s v="HK531"/>
    <x v="2"/>
    <x v="0"/>
    <n v="97"/>
    <n v="1452"/>
    <n v="3630"/>
    <n v="4"/>
    <s v="36"/>
    <s v="30"/>
    <n v="2190"/>
    <n v="36.5"/>
  </r>
  <r>
    <d v="2024-04-01T00:00:00"/>
    <x v="3"/>
    <s v="0DX"/>
    <x v="15"/>
    <x v="10"/>
    <s v="VILLANUEVA"/>
    <s v="9AO"/>
    <s v="HK1136"/>
    <x v="2"/>
    <x v="0"/>
    <n v="57"/>
    <n v="852"/>
    <n v="2130"/>
    <n v="4"/>
    <s v="21"/>
    <s v="30"/>
    <n v="1290"/>
    <n v="21.5"/>
  </r>
  <r>
    <d v="2024-04-01T00:00:00"/>
    <x v="3"/>
    <s v="0DX"/>
    <x v="15"/>
    <x v="10"/>
    <s v="VILLANUEVA"/>
    <s v="9AO"/>
    <s v="HK1159"/>
    <x v="2"/>
    <x v="0"/>
    <n v="69"/>
    <n v="1040"/>
    <n v="26"/>
    <n v="2"/>
    <s v="26"/>
    <n v="0"/>
    <n v="1560"/>
    <n v="26"/>
  </r>
  <r>
    <d v="2024-04-01T00:00:00"/>
    <x v="3"/>
    <s v="0DX"/>
    <x v="15"/>
    <x v="10"/>
    <s v="VILLANUEVA"/>
    <s v="9AO"/>
    <s v="HK673"/>
    <x v="2"/>
    <x v="0"/>
    <n v="120"/>
    <n v="1800"/>
    <n v="45"/>
    <n v="2"/>
    <s v="45"/>
    <n v="0"/>
    <n v="2700"/>
    <n v="45"/>
  </r>
  <r>
    <d v="2024-04-01T00:00:00"/>
    <x v="3"/>
    <s v="0DX"/>
    <x v="15"/>
    <x v="10"/>
    <s v="VILLANUEVA"/>
    <s v="9AO"/>
    <s v="HK946"/>
    <x v="2"/>
    <x v="0"/>
    <n v="48"/>
    <n v="732"/>
    <n v="1930"/>
    <n v="4"/>
    <s v="19"/>
    <s v="30"/>
    <n v="1170"/>
    <n v="19.5"/>
  </r>
  <r>
    <d v="2024-04-01T00:00:00"/>
    <x v="3"/>
    <s v="0DX"/>
    <x v="15"/>
    <x v="0"/>
    <s v="YOPAL"/>
    <s v="BUO"/>
    <s v="HK1160"/>
    <x v="2"/>
    <x v="0"/>
    <n v="64"/>
    <n v="960"/>
    <n v="24"/>
    <n v="2"/>
    <s v="24"/>
    <n v="0"/>
    <n v="1440"/>
    <n v="24"/>
  </r>
  <r>
    <d v="2024-04-01T00:00:00"/>
    <x v="3"/>
    <s v="0DX"/>
    <x v="15"/>
    <x v="0"/>
    <s v="YOPAL"/>
    <s v="BUO"/>
    <s v="HK616"/>
    <x v="2"/>
    <x v="0"/>
    <n v="42"/>
    <n v="640"/>
    <n v="16"/>
    <n v="2"/>
    <s v="16"/>
    <n v="0"/>
    <n v="960"/>
    <n v="16"/>
  </r>
  <r>
    <d v="2024-04-01T00:00:00"/>
    <x v="3"/>
    <s v="0DY"/>
    <x v="16"/>
    <x v="6"/>
    <s v="LÉRIDA"/>
    <s v="9IDY"/>
    <s v="HK1674"/>
    <x v="2"/>
    <x v="0"/>
    <n v="51"/>
    <n v="21.04"/>
    <n v="2020"/>
    <n v="4"/>
    <s v="20"/>
    <s v="20"/>
    <n v="1220"/>
    <n v="20.333333333333332"/>
  </r>
  <r>
    <d v="2024-04-01T00:00:00"/>
    <x v="3"/>
    <s v="0EN"/>
    <x v="16"/>
    <x v="0"/>
    <s v="PAZ DE ARIPORO"/>
    <s v="LAFORTALEZA"/>
    <s v="HK1837"/>
    <x v="0"/>
    <x v="0"/>
    <n v="14"/>
    <n v="521"/>
    <n v="20"/>
    <n v="2"/>
    <s v="20"/>
    <n v="0"/>
    <n v="1200"/>
    <n v="20"/>
  </r>
  <r>
    <d v="2024-04-01T00:00:00"/>
    <x v="3"/>
    <s v="0ET"/>
    <x v="18"/>
    <x v="11"/>
    <s v="CANDELARIA"/>
    <s v="LAESMERALDA"/>
    <s v="HK5218"/>
    <x v="4"/>
    <x v="7"/>
    <n v="53"/>
    <n v="1072.43"/>
    <n v="3512"/>
    <n v="4"/>
    <s v="35"/>
    <s v="12"/>
    <n v="2112"/>
    <n v="35.200000000000003"/>
  </r>
  <r>
    <d v="2024-04-01T00:00:00"/>
    <x v="3"/>
    <s v="0ET"/>
    <x v="18"/>
    <x v="11"/>
    <s v="CANDELARIA"/>
    <s v="LAESMERALDA"/>
    <s v="HK5336"/>
    <x v="4"/>
    <x v="7"/>
    <n v="30"/>
    <n v="874.4"/>
    <n v="2842"/>
    <n v="4"/>
    <s v="28"/>
    <s v="42"/>
    <n v="1722"/>
    <n v="28.7"/>
  </r>
  <r>
    <d v="2024-04-01T00:00:00"/>
    <x v="3"/>
    <s v="0EV"/>
    <x v="19"/>
    <x v="4"/>
    <s v="APARTADÓ"/>
    <s v="7KK"/>
    <s v="HK5380"/>
    <x v="5"/>
    <x v="1"/>
    <n v="45"/>
    <n v="3444"/>
    <n v="22"/>
    <n v="2"/>
    <s v="22"/>
    <n v="0"/>
    <n v="1320"/>
    <n v="22"/>
  </r>
  <r>
    <d v="2024-04-01T00:00:00"/>
    <x v="3"/>
    <s v="0EV"/>
    <x v="19"/>
    <x v="4"/>
    <s v="APARTADÓ"/>
    <s v="7KK"/>
    <s v="HK5381"/>
    <x v="5"/>
    <x v="1"/>
    <n v="96"/>
    <n v="6536"/>
    <n v="462"/>
    <n v="3"/>
    <s v="46"/>
    <s v="2"/>
    <n v="2762"/>
    <n v="46.033333333333331"/>
  </r>
  <r>
    <d v="2024-04-01T00:00:00"/>
    <x v="3"/>
    <s v="0EV"/>
    <x v="19"/>
    <x v="4"/>
    <s v="APARTADÓ"/>
    <s v="7KK"/>
    <s v="HK5384"/>
    <x v="5"/>
    <x v="1"/>
    <n v="103"/>
    <n v="7303"/>
    <n v="496"/>
    <n v="3"/>
    <s v="49"/>
    <s v="6"/>
    <n v="2946"/>
    <n v="49.1"/>
  </r>
  <r>
    <d v="2024-04-01T00:00:00"/>
    <x v="3"/>
    <s v="0EV"/>
    <x v="19"/>
    <x v="4"/>
    <s v="APARTADÓ"/>
    <s v="7KK"/>
    <s v="HK5386"/>
    <x v="5"/>
    <x v="1"/>
    <n v="91"/>
    <n v="7160"/>
    <n v="494"/>
    <n v="3"/>
    <s v="49"/>
    <s v="4"/>
    <n v="2944"/>
    <n v="49.06666666666667"/>
  </r>
  <r>
    <d v="2024-04-01T00:00:00"/>
    <x v="3"/>
    <s v="0EV"/>
    <x v="19"/>
    <x v="4"/>
    <s v="APARTADÓ"/>
    <s v="7KK"/>
    <s v="HK5387"/>
    <x v="5"/>
    <x v="1"/>
    <n v="106"/>
    <n v="7925"/>
    <n v="551"/>
    <n v="3"/>
    <s v="55"/>
    <s v="1"/>
    <n v="3301"/>
    <n v="55.016666666666666"/>
  </r>
  <r>
    <d v="2024-04-01T00:00:00"/>
    <x v="3"/>
    <s v="0EX"/>
    <x v="20"/>
    <x v="7"/>
    <s v="RIOFRÍO"/>
    <s v="LACARMELITA9"/>
    <s v="HK5416"/>
    <x v="6"/>
    <x v="7"/>
    <n v="8"/>
    <n v="125.45"/>
    <n v="542"/>
    <n v="3"/>
    <s v="54"/>
    <s v="2"/>
    <n v="3242"/>
    <n v="54.033333333333331"/>
  </r>
  <r>
    <d v="2024-04-01T00:00:00"/>
    <x v="3"/>
    <s v="0EX"/>
    <x v="20"/>
    <x v="7"/>
    <s v="ZARZAL"/>
    <s v="RIOPAILAOPA"/>
    <s v="HK5251"/>
    <x v="6"/>
    <x v="7"/>
    <n v="29"/>
    <n v="526.32000000000005"/>
    <n v="1524"/>
    <n v="4"/>
    <s v="15"/>
    <s v="24"/>
    <n v="924"/>
    <n v="15.4"/>
  </r>
  <r>
    <d v="2024-04-01T00:00:00"/>
    <x v="3"/>
    <s v="0EX"/>
    <x v="20"/>
    <x v="7"/>
    <s v="ZARZAL"/>
    <s v="RIOPAILAOPA"/>
    <s v="HK5416"/>
    <x v="6"/>
    <x v="7"/>
    <n v="87"/>
    <n v="1533.97"/>
    <n v="43"/>
    <n v="2"/>
    <s v="43"/>
    <n v="0"/>
    <n v="2580"/>
    <n v="43"/>
  </r>
  <r>
    <d v="2024-04-01T00:00:00"/>
    <x v="3"/>
    <s v="ODV"/>
    <x v="21"/>
    <x v="5"/>
    <s v="FUENTE DE ORO"/>
    <s v="MAJAGUAL"/>
    <s v="HK1738"/>
    <x v="0"/>
    <x v="0"/>
    <n v="8"/>
    <n v="106"/>
    <n v="236"/>
    <n v="3"/>
    <s v="23"/>
    <s v="6"/>
    <n v="1386"/>
    <n v="23.1"/>
  </r>
  <r>
    <d v="2024-04-01T00:00:00"/>
    <x v="3"/>
    <s v="ODV"/>
    <x v="21"/>
    <x v="5"/>
    <s v="FUENTE DE ORO"/>
    <s v="MAJAGUAL"/>
    <s v="HK1738"/>
    <x v="0"/>
    <x v="5"/>
    <n v="16"/>
    <n v="210"/>
    <n v="530"/>
    <n v="3"/>
    <s v="53"/>
    <s v="0"/>
    <n v="3180"/>
    <n v="53"/>
  </r>
  <r>
    <d v="2024-04-01T00:00:00"/>
    <x v="3"/>
    <s v="ODV"/>
    <x v="21"/>
    <x v="5"/>
    <s v="FUENTE DE ORO"/>
    <s v="MAJAGUAL"/>
    <s v="HK1738"/>
    <x v="0"/>
    <x v="2"/>
    <n v="26"/>
    <n v="300"/>
    <n v="840"/>
    <n v="3"/>
    <s v="84"/>
    <s v="0"/>
    <n v="5040"/>
    <n v="84"/>
  </r>
  <r>
    <d v="2024-04-01T00:00:00"/>
    <x v="3"/>
    <s v="ODV"/>
    <x v="21"/>
    <x v="5"/>
    <s v="FUENTE DE ORO"/>
    <s v="MAJAGUAL"/>
    <s v="HK1738"/>
    <x v="0"/>
    <x v="4"/>
    <n v="20"/>
    <n v="277"/>
    <n v="8"/>
    <n v="1"/>
    <s v="8"/>
    <n v="0"/>
    <n v="480"/>
    <n v="8"/>
  </r>
  <r>
    <d v="2024-04-01T00:00:00"/>
    <x v="3"/>
    <s v="OEY"/>
    <x v="22"/>
    <x v="7"/>
    <s v="GUACARÍ"/>
    <s v="SQIH"/>
    <s v="HK5371"/>
    <x v="4"/>
    <x v="7"/>
    <n v="30"/>
    <n v="400.7"/>
    <n v="175"/>
    <n v="3"/>
    <s v="17"/>
    <s v="5"/>
    <n v="1025"/>
    <n v="17.083333333333332"/>
  </r>
  <r>
    <d v="2024-04-01T00:00:00"/>
    <x v="3"/>
    <s v="OEY"/>
    <x v="22"/>
    <x v="7"/>
    <s v="JAMUNDÍ"/>
    <s v="SKGJ"/>
    <s v="HK5372"/>
    <x v="6"/>
    <x v="7"/>
    <n v="4"/>
    <n v="0"/>
    <n v="2"/>
    <n v="1"/>
    <s v="2"/>
    <n v="0"/>
    <n v="120"/>
    <n v="2"/>
  </r>
  <r>
    <d v="2024-04-01T00:00:00"/>
    <x v="3"/>
    <s v="OEY"/>
    <x v="22"/>
    <x v="7"/>
    <s v="PALMIRA"/>
    <s v="SQIM"/>
    <s v="HK5371"/>
    <x v="4"/>
    <x v="7"/>
    <n v="51"/>
    <n v="829.5"/>
    <n v="335"/>
    <n v="3"/>
    <s v="33"/>
    <s v="5"/>
    <n v="1985"/>
    <n v="33.083333333333336"/>
  </r>
  <r>
    <d v="2024-04-01T00:00:00"/>
    <x v="3"/>
    <s v="OEY"/>
    <x v="22"/>
    <x v="7"/>
    <s v="PRADERA"/>
    <s v="SQCA"/>
    <s v="HK5372"/>
    <x v="6"/>
    <x v="7"/>
    <n v="96"/>
    <n v="1216"/>
    <n v="57"/>
    <n v="2"/>
    <s v="57"/>
    <n v="0"/>
    <n v="3420"/>
    <n v="57"/>
  </r>
  <r>
    <d v="2024-05-01T00:00:00"/>
    <x v="4"/>
    <s v="0BE"/>
    <x v="29"/>
    <x v="3"/>
    <s v="ZONA BANANERA"/>
    <s v="9IS"/>
    <s v="HK4457"/>
    <x v="10"/>
    <x v="1"/>
    <n v="25"/>
    <n v="3511"/>
    <n v="603"/>
    <n v="3"/>
    <s v="60"/>
    <s v="3"/>
    <n v="3603"/>
    <n v="60.05"/>
  </r>
  <r>
    <d v="2024-05-01T00:00:00"/>
    <x v="4"/>
    <s v="0BE"/>
    <x v="29"/>
    <x v="3"/>
    <s v="ZONA BANANERA"/>
    <s v="9IS"/>
    <s v="HK5172"/>
    <x v="10"/>
    <x v="1"/>
    <n v="17"/>
    <n v="4853"/>
    <n v="577"/>
    <n v="3"/>
    <s v="57"/>
    <s v="7"/>
    <n v="3427"/>
    <n v="57.116666666666667"/>
  </r>
  <r>
    <d v="2024-05-01T00:00:00"/>
    <x v="4"/>
    <s v="0BE"/>
    <x v="29"/>
    <x v="3"/>
    <s v="ZONA BANANERA"/>
    <s v="9IS"/>
    <s v="HK5253"/>
    <x v="10"/>
    <x v="1"/>
    <n v="21"/>
    <n v="4825"/>
    <n v="625"/>
    <n v="3"/>
    <s v="62"/>
    <s v="5"/>
    <n v="3725"/>
    <n v="62.083333333333336"/>
  </r>
  <r>
    <d v="2024-05-01T00:00:00"/>
    <x v="4"/>
    <s v="0BM"/>
    <x v="1"/>
    <x v="1"/>
    <s v="EL PASO"/>
    <s v="MATADEINDIO"/>
    <s v="HK1750"/>
    <x v="0"/>
    <x v="1"/>
    <n v="24"/>
    <n v="834"/>
    <n v="1012"/>
    <n v="4"/>
    <s v="10"/>
    <s v="12"/>
    <n v="612"/>
    <n v="10.199999999999999"/>
  </r>
  <r>
    <d v="2024-05-01T00:00:00"/>
    <x v="4"/>
    <s v="0BM"/>
    <x v="1"/>
    <x v="2"/>
    <s v="RIOHACHA"/>
    <s v="ASASANMARTIN"/>
    <s v="HK1741"/>
    <x v="0"/>
    <x v="1"/>
    <n v="97"/>
    <n v="2154"/>
    <n v="35"/>
    <n v="2"/>
    <s v="35"/>
    <n v="0"/>
    <n v="2100"/>
    <n v="35"/>
  </r>
  <r>
    <d v="2024-05-01T00:00:00"/>
    <x v="4"/>
    <s v="0BM"/>
    <x v="1"/>
    <x v="2"/>
    <s v="RIOHACHA"/>
    <s v="ASASANMARTIN"/>
    <s v="HK2004"/>
    <x v="0"/>
    <x v="1"/>
    <n v="25"/>
    <n v="713"/>
    <n v="912"/>
    <n v="3"/>
    <s v="91"/>
    <s v="2"/>
    <n v="5462"/>
    <n v="91.033333333333331"/>
  </r>
  <r>
    <d v="2024-05-01T00:00:00"/>
    <x v="4"/>
    <s v="0BM"/>
    <x v="1"/>
    <x v="3"/>
    <s v="SANTA MARTA"/>
    <s v="LADIVA"/>
    <s v="HK2004"/>
    <x v="0"/>
    <x v="1"/>
    <n v="69"/>
    <n v="1636"/>
    <n v="2318"/>
    <n v="4"/>
    <s v="23"/>
    <s v="18"/>
    <n v="1398"/>
    <n v="23.3"/>
  </r>
  <r>
    <d v="2024-05-01T00:00:00"/>
    <x v="4"/>
    <s v="0BM"/>
    <x v="1"/>
    <x v="3"/>
    <s v="ZONA BANANERA"/>
    <s v="LAAMALIA"/>
    <s v="HK1750"/>
    <x v="0"/>
    <x v="1"/>
    <n v="129"/>
    <n v="3383"/>
    <n v="4342"/>
    <n v="4"/>
    <s v="43"/>
    <s v="42"/>
    <n v="2622"/>
    <n v="43.7"/>
  </r>
  <r>
    <d v="2024-05-01T00:00:00"/>
    <x v="4"/>
    <s v="0BM"/>
    <x v="1"/>
    <x v="3"/>
    <s v="ZONA BANANERA"/>
    <s v="LAAMALIA"/>
    <s v="HK2095"/>
    <x v="0"/>
    <x v="1"/>
    <n v="151"/>
    <n v="3822"/>
    <n v="5124"/>
    <n v="4"/>
    <s v="51"/>
    <s v="24"/>
    <n v="3084"/>
    <n v="51.4"/>
  </r>
  <r>
    <d v="2024-05-01T00:00:00"/>
    <x v="4"/>
    <s v="0BN"/>
    <x v="23"/>
    <x v="10"/>
    <s v="VILLANUEVA"/>
    <s v="VNU"/>
    <s v="HK1648"/>
    <x v="0"/>
    <x v="0"/>
    <n v="810"/>
    <n v="3290"/>
    <n v="47"/>
    <n v="2"/>
    <s v="47"/>
    <n v="0"/>
    <n v="2820"/>
    <n v="47"/>
  </r>
  <r>
    <d v="2024-05-01T00:00:00"/>
    <x v="4"/>
    <s v="0BN"/>
    <x v="23"/>
    <x v="10"/>
    <s v="VILLANUEVA"/>
    <s v="VNU"/>
    <s v="HK1762"/>
    <x v="0"/>
    <x v="0"/>
    <n v="910"/>
    <n v="3820"/>
    <n v="54"/>
    <n v="2"/>
    <s v="54"/>
    <n v="0"/>
    <n v="3240"/>
    <n v="54"/>
  </r>
  <r>
    <d v="2024-05-01T00:00:00"/>
    <x v="4"/>
    <s v="0BN"/>
    <x v="23"/>
    <x v="10"/>
    <s v="VILLANUEVA"/>
    <s v="VNU"/>
    <s v="HK1994"/>
    <x v="0"/>
    <x v="0"/>
    <n v="750"/>
    <n v="3000"/>
    <n v="40"/>
    <n v="2"/>
    <s v="40"/>
    <n v="0"/>
    <n v="2400"/>
    <n v="40"/>
  </r>
  <r>
    <d v="2024-05-01T00:00:00"/>
    <x v="4"/>
    <s v="0BP"/>
    <x v="24"/>
    <x v="0"/>
    <s v="AGUAZUL"/>
    <s v="AGJ"/>
    <s v="HK1049"/>
    <x v="2"/>
    <x v="0"/>
    <n v="26"/>
    <n v="325"/>
    <n v="87"/>
    <n v="2"/>
    <s v="87"/>
    <n v="0"/>
    <n v="5220"/>
    <n v="87"/>
  </r>
  <r>
    <d v="2024-05-01T00:00:00"/>
    <x v="4"/>
    <s v="0BP"/>
    <x v="24"/>
    <x v="0"/>
    <s v="AGUAZUL"/>
    <s v="AGJ"/>
    <s v="HK1983"/>
    <x v="0"/>
    <x v="0"/>
    <n v="63"/>
    <n v="788"/>
    <n v="21"/>
    <n v="2"/>
    <s v="21"/>
    <n v="0"/>
    <n v="1260"/>
    <n v="21"/>
  </r>
  <r>
    <d v="2024-05-01T00:00:00"/>
    <x v="4"/>
    <s v="0BP"/>
    <x v="24"/>
    <x v="0"/>
    <s v="AGUAZUL"/>
    <s v="AGJ"/>
    <s v="HK4733"/>
    <x v="2"/>
    <x v="0"/>
    <n v="26"/>
    <n v="325"/>
    <n v="87"/>
    <n v="2"/>
    <s v="87"/>
    <n v="0"/>
    <n v="5220"/>
    <n v="87"/>
  </r>
  <r>
    <d v="2024-05-01T00:00:00"/>
    <x v="4"/>
    <s v="0BP"/>
    <x v="24"/>
    <x v="0"/>
    <s v="AGUAZUL"/>
    <s v="TRM"/>
    <s v="HK1049"/>
    <x v="2"/>
    <x v="0"/>
    <n v="73"/>
    <n v="913"/>
    <n v="243"/>
    <n v="3"/>
    <s v="24"/>
    <s v="3"/>
    <n v="1443"/>
    <n v="24.05"/>
  </r>
  <r>
    <d v="2024-05-01T00:00:00"/>
    <x v="4"/>
    <s v="0BP"/>
    <x v="24"/>
    <x v="0"/>
    <s v="AGUAZUL"/>
    <s v="TRM"/>
    <s v="HK1983"/>
    <x v="0"/>
    <x v="0"/>
    <n v="93"/>
    <n v="1163"/>
    <n v="311"/>
    <n v="3"/>
    <s v="31"/>
    <s v="1"/>
    <n v="1861"/>
    <n v="31.016666666666666"/>
  </r>
  <r>
    <d v="2024-05-01T00:00:00"/>
    <x v="4"/>
    <s v="0BP"/>
    <x v="24"/>
    <x v="0"/>
    <s v="AGUAZUL"/>
    <s v="TRM"/>
    <s v="HK4733"/>
    <x v="2"/>
    <x v="0"/>
    <n v="45"/>
    <n v="563"/>
    <n v="149"/>
    <n v="3"/>
    <s v="14"/>
    <s v="9"/>
    <n v="849"/>
    <n v="14.15"/>
  </r>
  <r>
    <d v="2024-05-01T00:00:00"/>
    <x v="4"/>
    <s v="0BP"/>
    <x v="24"/>
    <x v="0"/>
    <s v="TRINIDAD"/>
    <s v="9MS"/>
    <s v="HK4733"/>
    <x v="2"/>
    <x v="0"/>
    <n v="32"/>
    <n v="400"/>
    <n v="107"/>
    <n v="3"/>
    <s v="10"/>
    <s v="7"/>
    <n v="607"/>
    <n v="10.116666666666667"/>
  </r>
  <r>
    <d v="2024-05-01T00:00:00"/>
    <x v="4"/>
    <s v="0BP"/>
    <x v="24"/>
    <x v="0"/>
    <s v="TRINIDAD"/>
    <s v="NUE"/>
    <s v="HK1049"/>
    <x v="2"/>
    <x v="0"/>
    <n v="78"/>
    <n v="975"/>
    <n v="261"/>
    <n v="3"/>
    <s v="26"/>
    <s v="1"/>
    <n v="1561"/>
    <n v="26.016666666666666"/>
  </r>
  <r>
    <d v="2024-05-01T00:00:00"/>
    <x v="4"/>
    <s v="0BP"/>
    <x v="24"/>
    <x v="0"/>
    <s v="TRINIDAD"/>
    <s v="NUE"/>
    <s v="HK4733"/>
    <x v="2"/>
    <x v="0"/>
    <n v="31"/>
    <n v="388"/>
    <n v="102"/>
    <n v="3"/>
    <s v="10"/>
    <s v="2"/>
    <n v="602"/>
    <n v="10.033333333333333"/>
  </r>
  <r>
    <d v="2024-05-01T00:00:00"/>
    <x v="4"/>
    <s v="0BS"/>
    <x v="3"/>
    <x v="1"/>
    <s v="AGUACHICA"/>
    <s v="AGY"/>
    <s v="HK1198"/>
    <x v="0"/>
    <x v="3"/>
    <n v="23"/>
    <n v="351"/>
    <n v="830"/>
    <n v="3"/>
    <s v="83"/>
    <s v="0"/>
    <n v="4980"/>
    <n v="83"/>
  </r>
  <r>
    <d v="2024-05-01T00:00:00"/>
    <x v="4"/>
    <s v="0BT"/>
    <x v="4"/>
    <x v="4"/>
    <s v="CAREPA"/>
    <s v="LOSCEDROS"/>
    <s v="HK5224"/>
    <x v="1"/>
    <x v="1"/>
    <n v="83"/>
    <n v="4721"/>
    <n v="37"/>
    <n v="2"/>
    <s v="37"/>
    <n v="0"/>
    <n v="2220"/>
    <n v="37"/>
  </r>
  <r>
    <d v="2024-05-01T00:00:00"/>
    <x v="4"/>
    <s v="0BT"/>
    <x v="4"/>
    <x v="4"/>
    <s v="CAREPA"/>
    <s v="LOSCEDROS"/>
    <s v="HK5249"/>
    <x v="1"/>
    <x v="1"/>
    <n v="85"/>
    <n v="4903"/>
    <n v="3906"/>
    <n v="4"/>
    <s v="39"/>
    <s v="06"/>
    <n v="2346"/>
    <n v="39.1"/>
  </r>
  <r>
    <d v="2024-05-01T00:00:00"/>
    <x v="4"/>
    <s v="0BT"/>
    <x v="4"/>
    <x v="4"/>
    <s v="CAREPA"/>
    <s v="LOSCEDROS"/>
    <s v="HK5269"/>
    <x v="1"/>
    <x v="1"/>
    <n v="89"/>
    <n v="5154"/>
    <n v="4124"/>
    <n v="4"/>
    <s v="41"/>
    <s v="24"/>
    <n v="2484"/>
    <n v="41.4"/>
  </r>
  <r>
    <d v="2024-05-01T00:00:00"/>
    <x v="4"/>
    <s v="0BT"/>
    <x v="4"/>
    <x v="4"/>
    <s v="CAREPA"/>
    <s v="LOSCEDROS"/>
    <s v="HK5270"/>
    <x v="1"/>
    <x v="1"/>
    <n v="80"/>
    <n v="4804"/>
    <n v="3754"/>
    <n v="4"/>
    <s v="37"/>
    <s v="54"/>
    <n v="2274"/>
    <n v="37.9"/>
  </r>
  <r>
    <d v="2024-05-01T00:00:00"/>
    <x v="4"/>
    <s v="0BT"/>
    <x v="4"/>
    <x v="4"/>
    <s v="CAREPA"/>
    <s v="LOSCEDROS"/>
    <s v="HK5311"/>
    <x v="1"/>
    <x v="1"/>
    <n v="87"/>
    <n v="5170"/>
    <n v="3430"/>
    <n v="4"/>
    <s v="34"/>
    <s v="30"/>
    <n v="2070"/>
    <n v="34.5"/>
  </r>
  <r>
    <d v="2024-05-01T00:00:00"/>
    <x v="4"/>
    <s v="0BT"/>
    <x v="4"/>
    <x v="4"/>
    <s v="CAREPA"/>
    <s v="LOSCEDROS"/>
    <s v="HK5332"/>
    <x v="1"/>
    <x v="1"/>
    <n v="88"/>
    <n v="5112"/>
    <n v="3806"/>
    <n v="4"/>
    <s v="38"/>
    <s v="06"/>
    <n v="2286"/>
    <n v="38.1"/>
  </r>
  <r>
    <d v="2024-05-01T00:00:00"/>
    <x v="4"/>
    <s v="0CC"/>
    <x v="5"/>
    <x v="5"/>
    <s v="FUENTE DE ORO"/>
    <s v="FUT"/>
    <s v="HK1723"/>
    <x v="0"/>
    <x v="12"/>
    <n v="1"/>
    <n v="9"/>
    <n v="1220"/>
    <n v="4"/>
    <s v="12"/>
    <s v="20"/>
    <n v="740"/>
    <n v="12.333333333333334"/>
  </r>
  <r>
    <d v="2024-05-01T00:00:00"/>
    <x v="4"/>
    <s v="0CC"/>
    <x v="5"/>
    <x v="5"/>
    <s v="FUENTE DE ORO"/>
    <s v="FUT"/>
    <s v="HK1723"/>
    <x v="0"/>
    <x v="0"/>
    <n v="6"/>
    <n v="104"/>
    <n v="201"/>
    <n v="3"/>
    <s v="20"/>
    <s v="1"/>
    <n v="1201"/>
    <n v="20.016666666666666"/>
  </r>
  <r>
    <d v="2024-05-01T00:00:00"/>
    <x v="4"/>
    <s v="0CC"/>
    <x v="5"/>
    <x v="5"/>
    <s v="FUENTE DE ORO"/>
    <s v="FUT"/>
    <s v="HK1723"/>
    <x v="0"/>
    <x v="5"/>
    <n v="15"/>
    <n v="177"/>
    <n v="1702"/>
    <n v="4"/>
    <s v="17"/>
    <s v="02"/>
    <n v="1022"/>
    <n v="17.033333333333335"/>
  </r>
  <r>
    <d v="2024-05-01T00:00:00"/>
    <x v="4"/>
    <s v="0CC"/>
    <x v="5"/>
    <x v="5"/>
    <s v="FUENTE DE ORO"/>
    <s v="FUT"/>
    <s v="HK1723"/>
    <x v="0"/>
    <x v="2"/>
    <n v="72"/>
    <n v="784"/>
    <n v="13"/>
    <n v="2"/>
    <s v="13"/>
    <n v="0"/>
    <n v="780"/>
    <n v="13"/>
  </r>
  <r>
    <d v="2024-05-01T00:00:00"/>
    <x v="4"/>
    <s v="0CC"/>
    <x v="5"/>
    <x v="5"/>
    <s v="FUENTE DE ORO"/>
    <s v="FUT"/>
    <s v="HK1723"/>
    <x v="0"/>
    <x v="4"/>
    <n v="13"/>
    <n v="151"/>
    <n v="1622"/>
    <n v="4"/>
    <s v="16"/>
    <s v="22"/>
    <n v="982"/>
    <n v="16.366666666666667"/>
  </r>
  <r>
    <d v="2024-05-01T00:00:00"/>
    <x v="4"/>
    <s v="0CK"/>
    <x v="6"/>
    <x v="5"/>
    <s v="PUERTO LÓPEZ"/>
    <s v="PLD"/>
    <s v="HK1364"/>
    <x v="0"/>
    <x v="0"/>
    <n v="17"/>
    <n v="2175"/>
    <n v="7230"/>
    <n v="4"/>
    <s v="72"/>
    <s v="30"/>
    <n v="4350"/>
    <n v="72.5"/>
  </r>
  <r>
    <d v="2024-05-01T00:00:00"/>
    <x v="4"/>
    <s v="0CK"/>
    <x v="6"/>
    <x v="5"/>
    <s v="PUERTO LÓPEZ"/>
    <s v="PLD"/>
    <s v="HK1766"/>
    <x v="0"/>
    <x v="0"/>
    <n v="10"/>
    <n v="435"/>
    <n v="1430"/>
    <n v="4"/>
    <s v="14"/>
    <s v="30"/>
    <n v="870"/>
    <n v="14.5"/>
  </r>
  <r>
    <d v="2024-05-01T00:00:00"/>
    <x v="4"/>
    <s v="0CK"/>
    <x v="6"/>
    <x v="5"/>
    <s v="PUERTO LÓPEZ"/>
    <s v="PLD"/>
    <s v="HK1817"/>
    <x v="0"/>
    <x v="0"/>
    <n v="9"/>
    <n v="1160"/>
    <n v="3840"/>
    <n v="4"/>
    <s v="38"/>
    <s v="40"/>
    <n v="2320"/>
    <n v="38.666666666666664"/>
  </r>
  <r>
    <d v="2024-05-01T00:00:00"/>
    <x v="4"/>
    <s v="0CK"/>
    <x v="6"/>
    <x v="5"/>
    <s v="PUERTO LÓPEZ"/>
    <s v="PLD"/>
    <s v="HK2021"/>
    <x v="0"/>
    <x v="0"/>
    <n v="16"/>
    <n v="1950"/>
    <n v="65"/>
    <n v="2"/>
    <s v="65"/>
    <n v="0"/>
    <n v="3900"/>
    <n v="65"/>
  </r>
  <r>
    <d v="2024-05-01T00:00:00"/>
    <x v="4"/>
    <s v="0CK"/>
    <x v="6"/>
    <x v="5"/>
    <s v="PUERTO LÓPEZ"/>
    <s v="PLD"/>
    <s v="HK2037"/>
    <x v="0"/>
    <x v="0"/>
    <n v="8"/>
    <n v="1005"/>
    <n v="3330"/>
    <n v="4"/>
    <s v="33"/>
    <s v="30"/>
    <n v="2010"/>
    <n v="33.5"/>
  </r>
  <r>
    <d v="2024-05-01T00:00:00"/>
    <x v="4"/>
    <s v="0CP"/>
    <x v="7"/>
    <x v="6"/>
    <s v="PURIFICACIÓN"/>
    <s v="LAMARIA"/>
    <s v="HK383"/>
    <x v="2"/>
    <x v="0"/>
    <n v="23"/>
    <n v="312"/>
    <n v="748"/>
    <n v="3"/>
    <s v="74"/>
    <s v="8"/>
    <n v="4448"/>
    <n v="74.13333333333334"/>
  </r>
  <r>
    <d v="2024-05-01T00:00:00"/>
    <x v="4"/>
    <s v="0CR"/>
    <x v="25"/>
    <x v="3"/>
    <s v="CIÉNAGA"/>
    <s v="LALUCHA"/>
    <s v="HK4014"/>
    <x v="7"/>
    <x v="1"/>
    <n v="34"/>
    <n v="2918"/>
    <n v="3854"/>
    <n v="4"/>
    <s v="38"/>
    <s v="54"/>
    <n v="2334"/>
    <n v="38.9"/>
  </r>
  <r>
    <d v="2024-05-01T00:00:00"/>
    <x v="4"/>
    <s v="0CR"/>
    <x v="25"/>
    <x v="3"/>
    <s v="CIÉNAGA"/>
    <s v="LALUCHA"/>
    <s v="HK4436"/>
    <x v="7"/>
    <x v="1"/>
    <n v="47"/>
    <n v="3374"/>
    <n v="5204"/>
    <n v="4"/>
    <s v="52"/>
    <s v="04"/>
    <n v="3124"/>
    <n v="52.06666666666667"/>
  </r>
  <r>
    <d v="2024-05-01T00:00:00"/>
    <x v="4"/>
    <s v="0CR"/>
    <x v="25"/>
    <x v="3"/>
    <s v="CIÉNAGA"/>
    <s v="LALUCHA"/>
    <s v="HK5085"/>
    <x v="7"/>
    <x v="1"/>
    <n v="52"/>
    <n v="3963"/>
    <n v="6224"/>
    <n v="4"/>
    <s v="62"/>
    <s v="24"/>
    <n v="3744"/>
    <n v="62.4"/>
  </r>
  <r>
    <d v="2024-05-01T00:00:00"/>
    <x v="4"/>
    <s v="0CR"/>
    <x v="25"/>
    <x v="3"/>
    <s v="CIÉNAGA"/>
    <s v="LALUCHA"/>
    <s v="HK5177"/>
    <x v="7"/>
    <x v="1"/>
    <n v="17"/>
    <n v="1640"/>
    <n v="2148"/>
    <n v="4"/>
    <s v="21"/>
    <s v="48"/>
    <n v="1308"/>
    <n v="21.8"/>
  </r>
  <r>
    <d v="2024-05-01T00:00:00"/>
    <x v="4"/>
    <s v="0CT"/>
    <x v="8"/>
    <x v="7"/>
    <s v="CARTAGO"/>
    <s v="CGW"/>
    <s v="HK1099"/>
    <x v="2"/>
    <x v="7"/>
    <n v="7"/>
    <n v="954"/>
    <n v="3318"/>
    <n v="4"/>
    <s v="33"/>
    <s v="18"/>
    <n v="1998"/>
    <n v="33.299999999999997"/>
  </r>
  <r>
    <d v="2024-05-01T00:00:00"/>
    <x v="4"/>
    <s v="0CT"/>
    <x v="8"/>
    <x v="7"/>
    <s v="CARTAGO"/>
    <s v="CGW"/>
    <s v="HK1099"/>
    <x v="2"/>
    <x v="5"/>
    <n v="40"/>
    <n v="501"/>
    <n v="16"/>
    <n v="2"/>
    <s v="16"/>
    <n v="0"/>
    <n v="960"/>
    <n v="16"/>
  </r>
  <r>
    <d v="2024-05-01T00:00:00"/>
    <x v="4"/>
    <s v="0CT"/>
    <x v="8"/>
    <x v="7"/>
    <s v="CARTAGO"/>
    <s v="CGW"/>
    <s v="HK1099"/>
    <x v="2"/>
    <x v="6"/>
    <n v="65"/>
    <n v="85"/>
    <n v="3"/>
    <n v="1"/>
    <s v="3"/>
    <n v="0"/>
    <n v="180"/>
    <n v="3"/>
  </r>
  <r>
    <d v="2024-05-01T00:00:00"/>
    <x v="4"/>
    <s v="0DD"/>
    <x v="10"/>
    <x v="6"/>
    <s v="ALVARADO"/>
    <s v="AGB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s v="ALVARADO"/>
    <s v="AGB"/>
    <s v="HK1680"/>
    <x v="2"/>
    <x v="5"/>
    <n v="6"/>
    <n v="37.5"/>
    <n v="1"/>
    <n v="1"/>
    <s v="1"/>
    <n v="0"/>
    <n v="60"/>
    <n v="1"/>
  </r>
  <r>
    <d v="2024-05-01T00:00:00"/>
    <x v="4"/>
    <s v="0DD"/>
    <x v="10"/>
    <x v="6"/>
    <s v="ALVARADO"/>
    <s v="AGB"/>
    <s v="HK732"/>
    <x v="2"/>
    <x v="9"/>
    <n v="32"/>
    <n v="200"/>
    <n v="8"/>
    <n v="1"/>
    <s v="8"/>
    <n v="0"/>
    <n v="480"/>
    <n v="8"/>
  </r>
  <r>
    <d v="2024-05-01T00:00:00"/>
    <x v="4"/>
    <s v="0DD"/>
    <x v="10"/>
    <x v="6"/>
    <s v="ALVARADO"/>
    <s v="AGB"/>
    <s v="HK732"/>
    <x v="2"/>
    <x v="0"/>
    <n v="32"/>
    <n v="200"/>
    <n v="8"/>
    <n v="1"/>
    <s v="8"/>
    <n v="0"/>
    <n v="480"/>
    <n v="8"/>
  </r>
  <r>
    <d v="2024-05-01T00:00:00"/>
    <x v="4"/>
    <s v="0DD"/>
    <x v="10"/>
    <x v="6"/>
    <s v="ALVARADO"/>
    <s v="CAT"/>
    <s v="HK1680"/>
    <x v="2"/>
    <x v="0"/>
    <n v="8"/>
    <n v="50"/>
    <n v="2"/>
    <n v="1"/>
    <s v="2"/>
    <n v="0"/>
    <n v="120"/>
    <n v="2"/>
  </r>
  <r>
    <d v="2024-05-01T00:00:00"/>
    <x v="4"/>
    <s v="0DD"/>
    <x v="10"/>
    <x v="6"/>
    <s v="ALVARADO"/>
    <s v="CAT"/>
    <s v="HK732"/>
    <x v="2"/>
    <x v="0"/>
    <n v="12"/>
    <n v="75"/>
    <n v="3"/>
    <n v="1"/>
    <s v="3"/>
    <n v="0"/>
    <n v="180"/>
    <n v="3"/>
  </r>
  <r>
    <d v="2024-05-01T00:00:00"/>
    <x v="4"/>
    <s v="0DD"/>
    <x v="10"/>
    <x v="6"/>
    <s v="AMBALEMA"/>
    <s v="CRT"/>
    <s v="HK732"/>
    <x v="2"/>
    <x v="0"/>
    <n v="4"/>
    <n v="25"/>
    <n v="1"/>
    <n v="1"/>
    <s v="1"/>
    <n v="0"/>
    <n v="60"/>
    <n v="1"/>
  </r>
  <r>
    <d v="2024-05-01T00:00:00"/>
    <x v="4"/>
    <s v="0DD"/>
    <x v="10"/>
    <x v="8"/>
    <s v="CAMPOALEGRE"/>
    <s v="CUM"/>
    <s v="HK1290"/>
    <x v="2"/>
    <x v="0"/>
    <n v="16"/>
    <n v="100"/>
    <n v="4"/>
    <n v="1"/>
    <s v="4"/>
    <n v="0"/>
    <n v="240"/>
    <n v="4"/>
  </r>
  <r>
    <d v="2024-05-01T00:00:00"/>
    <x v="4"/>
    <s v="0DD"/>
    <x v="10"/>
    <x v="8"/>
    <s v="CAMPOALEGRE"/>
    <s v="ELH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6"/>
    <s v="ESPINAL"/>
    <s v="ABT"/>
    <s v="HK1680"/>
    <x v="2"/>
    <x v="0"/>
    <n v="16"/>
    <n v="100"/>
    <n v="4"/>
    <n v="1"/>
    <s v="4"/>
    <n v="0"/>
    <n v="240"/>
    <n v="4"/>
  </r>
  <r>
    <d v="2024-05-01T00:00:00"/>
    <x v="4"/>
    <s v="0DD"/>
    <x v="10"/>
    <x v="6"/>
    <s v="ESPINAL"/>
    <s v="ABT"/>
    <s v="HK1785"/>
    <x v="2"/>
    <x v="0"/>
    <n v="28"/>
    <n v="175"/>
    <n v="7"/>
    <n v="1"/>
    <s v="7"/>
    <n v="0"/>
    <n v="420"/>
    <n v="7"/>
  </r>
  <r>
    <d v="2024-05-01T00:00:00"/>
    <x v="4"/>
    <s v="0DD"/>
    <x v="10"/>
    <x v="6"/>
    <s v="ESPINAL"/>
    <s v="AGB"/>
    <s v="HK1060"/>
    <x v="2"/>
    <x v="0"/>
    <n v="24"/>
    <n v="150"/>
    <n v="6"/>
    <n v="1"/>
    <s v="6"/>
    <n v="0"/>
    <n v="360"/>
    <n v="6"/>
  </r>
  <r>
    <d v="2024-05-01T00:00:00"/>
    <x v="4"/>
    <s v="0DD"/>
    <x v="10"/>
    <x v="6"/>
    <s v="ESPINAL"/>
    <s v="AGB"/>
    <s v="HK1060"/>
    <x v="2"/>
    <x v="5"/>
    <n v="16"/>
    <n v="100"/>
    <n v="4"/>
    <n v="1"/>
    <s v="4"/>
    <n v="0"/>
    <n v="240"/>
    <n v="4"/>
  </r>
  <r>
    <d v="2024-05-01T00:00:00"/>
    <x v="4"/>
    <s v="0DD"/>
    <x v="10"/>
    <x v="6"/>
    <s v="ESPINAL"/>
    <s v="AGB"/>
    <s v="HK1325"/>
    <x v="2"/>
    <x v="0"/>
    <n v="16"/>
    <n v="100"/>
    <n v="4"/>
    <n v="1"/>
    <s v="4"/>
    <n v="0"/>
    <n v="240"/>
    <n v="4"/>
  </r>
  <r>
    <d v="2024-05-01T00:00:00"/>
    <x v="4"/>
    <s v="0DD"/>
    <x v="10"/>
    <x v="6"/>
    <s v="ESPINAL"/>
    <s v="AGB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s v="ESPINAL"/>
    <s v="AGB"/>
    <s v="HK1781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ESPINAL"/>
    <s v="AGB"/>
    <s v="HK1781"/>
    <x v="2"/>
    <x v="13"/>
    <n v="8"/>
    <n v="50"/>
    <n v="2"/>
    <n v="1"/>
    <s v="2"/>
    <n v="0"/>
    <n v="120"/>
    <n v="2"/>
  </r>
  <r>
    <d v="2024-05-01T00:00:00"/>
    <x v="4"/>
    <s v="0DD"/>
    <x v="10"/>
    <x v="6"/>
    <s v="ESPINAL"/>
    <s v="AGB"/>
    <s v="HK1781"/>
    <x v="2"/>
    <x v="5"/>
    <n v="32"/>
    <n v="200"/>
    <n v="8"/>
    <n v="1"/>
    <s v="8"/>
    <n v="0"/>
    <n v="480"/>
    <n v="8"/>
  </r>
  <r>
    <d v="2024-05-01T00:00:00"/>
    <x v="4"/>
    <s v="0DD"/>
    <x v="10"/>
    <x v="6"/>
    <s v="ESPINAL"/>
    <s v="AGB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s v="ESPINAL"/>
    <s v="AGB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ESPINAL"/>
    <s v="AGB"/>
    <s v="HK419"/>
    <x v="2"/>
    <x v="13"/>
    <n v="8"/>
    <n v="50"/>
    <n v="2"/>
    <n v="1"/>
    <s v="2"/>
    <n v="0"/>
    <n v="120"/>
    <n v="2"/>
  </r>
  <r>
    <d v="2024-05-01T00:00:00"/>
    <x v="4"/>
    <s v="0DD"/>
    <x v="10"/>
    <x v="6"/>
    <s v="ESPINAL"/>
    <s v="AGB"/>
    <s v="HK419"/>
    <x v="2"/>
    <x v="5"/>
    <n v="40"/>
    <n v="250"/>
    <n v="10"/>
    <n v="2"/>
    <s v="10"/>
    <n v="0"/>
    <n v="600"/>
    <n v="10"/>
  </r>
  <r>
    <d v="2024-05-01T00:00:00"/>
    <x v="4"/>
    <s v="0DD"/>
    <x v="10"/>
    <x v="6"/>
    <s v="ESPINAL"/>
    <s v="CHA"/>
    <s v="HK1060"/>
    <x v="2"/>
    <x v="0"/>
    <n v="8"/>
    <n v="50"/>
    <n v="2"/>
    <n v="1"/>
    <s v="2"/>
    <n v="0"/>
    <n v="120"/>
    <n v="2"/>
  </r>
  <r>
    <d v="2024-05-01T00:00:00"/>
    <x v="4"/>
    <s v="0DD"/>
    <x v="10"/>
    <x v="6"/>
    <s v="ESPINAL"/>
    <s v="CHA"/>
    <s v="HK1060"/>
    <x v="2"/>
    <x v="5"/>
    <n v="12"/>
    <n v="75"/>
    <n v="3"/>
    <n v="1"/>
    <s v="3"/>
    <n v="0"/>
    <n v="180"/>
    <n v="3"/>
  </r>
  <r>
    <d v="2024-05-01T00:00:00"/>
    <x v="4"/>
    <s v="0DD"/>
    <x v="10"/>
    <x v="6"/>
    <s v="ESPINAL"/>
    <s v="CHA"/>
    <s v="HK1325"/>
    <x v="2"/>
    <x v="0"/>
    <n v="30"/>
    <n v="187.5"/>
    <n v="7"/>
    <n v="1"/>
    <s v="7"/>
    <n v="0"/>
    <n v="420"/>
    <n v="7"/>
  </r>
  <r>
    <d v="2024-05-01T00:00:00"/>
    <x v="4"/>
    <s v="0DD"/>
    <x v="10"/>
    <x v="6"/>
    <s v="ESPINAL"/>
    <s v="CHA"/>
    <s v="HK1781"/>
    <x v="2"/>
    <x v="0"/>
    <n v="24"/>
    <n v="150"/>
    <n v="6"/>
    <n v="1"/>
    <s v="6"/>
    <n v="0"/>
    <n v="360"/>
    <n v="6"/>
  </r>
  <r>
    <d v="2024-05-01T00:00:00"/>
    <x v="4"/>
    <s v="0DD"/>
    <x v="10"/>
    <x v="6"/>
    <s v="ESPINAL"/>
    <s v="CHA"/>
    <s v="HK1781"/>
    <x v="2"/>
    <x v="5"/>
    <n v="10"/>
    <n v="62.5"/>
    <n v="2"/>
    <n v="1"/>
    <s v="2"/>
    <n v="0"/>
    <n v="120"/>
    <n v="2"/>
  </r>
  <r>
    <d v="2024-05-01T00:00:00"/>
    <x v="4"/>
    <s v="0DD"/>
    <x v="10"/>
    <x v="6"/>
    <s v="ESPINAL"/>
    <s v="CHA"/>
    <s v="HK419"/>
    <x v="2"/>
    <x v="0"/>
    <n v="12"/>
    <n v="75"/>
    <n v="3"/>
    <n v="1"/>
    <s v="3"/>
    <n v="0"/>
    <n v="180"/>
    <n v="3"/>
  </r>
  <r>
    <d v="2024-05-01T00:00:00"/>
    <x v="4"/>
    <s v="0DD"/>
    <x v="10"/>
    <x v="6"/>
    <s v="ESPINAL"/>
    <s v="CHA"/>
    <s v="HK419"/>
    <x v="2"/>
    <x v="5"/>
    <n v="16"/>
    <n v="100"/>
    <n v="4"/>
    <n v="1"/>
    <s v="4"/>
    <n v="0"/>
    <n v="240"/>
    <n v="4"/>
  </r>
  <r>
    <d v="2024-05-01T00:00:00"/>
    <x v="4"/>
    <s v="0DD"/>
    <x v="10"/>
    <x v="6"/>
    <s v="GUAMO"/>
    <s v="LAA"/>
    <s v="HK1060"/>
    <x v="2"/>
    <x v="0"/>
    <n v="32"/>
    <n v="200"/>
    <n v="8"/>
    <n v="1"/>
    <s v="8"/>
    <n v="0"/>
    <n v="480"/>
    <n v="8"/>
  </r>
  <r>
    <d v="2024-05-01T00:00:00"/>
    <x v="4"/>
    <s v="0DD"/>
    <x v="10"/>
    <x v="6"/>
    <s v="GUAMO"/>
    <s v="LAA"/>
    <s v="HK1060"/>
    <x v="2"/>
    <x v="5"/>
    <n v="24"/>
    <n v="150"/>
    <n v="6"/>
    <n v="1"/>
    <s v="6"/>
    <n v="0"/>
    <n v="360"/>
    <n v="6"/>
  </r>
  <r>
    <d v="2024-05-01T00:00:00"/>
    <x v="4"/>
    <s v="0DD"/>
    <x v="10"/>
    <x v="6"/>
    <s v="GUAMO"/>
    <s v="LAA"/>
    <s v="HK1325"/>
    <x v="2"/>
    <x v="0"/>
    <n v="12"/>
    <n v="75"/>
    <n v="3"/>
    <n v="1"/>
    <s v="3"/>
    <n v="0"/>
    <n v="180"/>
    <n v="3"/>
  </r>
  <r>
    <d v="2024-05-01T00:00:00"/>
    <x v="4"/>
    <s v="0DD"/>
    <x v="10"/>
    <x v="6"/>
    <s v="GUAMO"/>
    <s v="LAA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s v="GUAMO"/>
    <s v="LAA"/>
    <s v="HK1781"/>
    <x v="2"/>
    <x v="0"/>
    <n v="56"/>
    <n v="350"/>
    <n v="14"/>
    <n v="2"/>
    <s v="14"/>
    <n v="0"/>
    <n v="840"/>
    <n v="14"/>
  </r>
  <r>
    <d v="2024-05-01T00:00:00"/>
    <x v="4"/>
    <s v="0DD"/>
    <x v="10"/>
    <x v="6"/>
    <s v="GUAMO"/>
    <s v="LAA"/>
    <s v="HK1781"/>
    <x v="2"/>
    <x v="5"/>
    <n v="40"/>
    <n v="250"/>
    <n v="10"/>
    <n v="2"/>
    <s v="10"/>
    <n v="0"/>
    <n v="600"/>
    <n v="10"/>
  </r>
  <r>
    <d v="2024-05-01T00:00:00"/>
    <x v="4"/>
    <s v="0DD"/>
    <x v="10"/>
    <x v="6"/>
    <s v="GUAMO"/>
    <s v="LAA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s v="GUAMO"/>
    <s v="LAA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GUAMO"/>
    <s v="LAA"/>
    <s v="HK419"/>
    <x v="2"/>
    <x v="5"/>
    <n v="34"/>
    <n v="212.5"/>
    <n v="8"/>
    <n v="1"/>
    <s v="8"/>
    <n v="0"/>
    <n v="480"/>
    <n v="8"/>
  </r>
  <r>
    <d v="2024-05-01T00:00:00"/>
    <x v="4"/>
    <s v="0DD"/>
    <x v="10"/>
    <x v="6"/>
    <s v="IBAGUÉ"/>
    <s v="EET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s v="IBAGUÉ"/>
    <s v="EET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s v="IBAGUÉ"/>
    <s v="EET"/>
    <s v="HK732"/>
    <x v="2"/>
    <x v="0"/>
    <n v="34"/>
    <n v="212.5"/>
    <n v="8"/>
    <n v="1"/>
    <s v="8"/>
    <n v="0"/>
    <n v="480"/>
    <n v="8"/>
  </r>
  <r>
    <d v="2024-05-01T00:00:00"/>
    <x v="4"/>
    <s v="0DD"/>
    <x v="10"/>
    <x v="6"/>
    <s v="IBAGUÉ"/>
    <s v="EPR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s v="IBAGUÉ"/>
    <s v="EPR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6"/>
    <s v="IBAGUÉ"/>
    <s v="HOP"/>
    <s v="HK1785"/>
    <x v="2"/>
    <x v="0"/>
    <n v="36"/>
    <n v="225"/>
    <n v="9"/>
    <n v="1"/>
    <s v="9"/>
    <n v="0"/>
    <n v="540"/>
    <n v="9"/>
  </r>
  <r>
    <d v="2024-05-01T00:00:00"/>
    <x v="4"/>
    <s v="0DD"/>
    <x v="10"/>
    <x v="6"/>
    <s v="IBAGUÉ"/>
    <s v="PPT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s v="IBAGUÉ"/>
    <s v="PPT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s v="IBAGUÉ"/>
    <s v="PPT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6"/>
    <s v="IBAGUÉ"/>
    <s v="RGR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s v="IBAGUÉ"/>
    <s v="RGR"/>
    <s v="HK1785"/>
    <x v="2"/>
    <x v="0"/>
    <n v="48"/>
    <n v="300"/>
    <n v="12"/>
    <n v="2"/>
    <s v="12"/>
    <n v="0"/>
    <n v="720"/>
    <n v="12"/>
  </r>
  <r>
    <d v="2024-05-01T00:00:00"/>
    <x v="4"/>
    <s v="0DD"/>
    <x v="10"/>
    <x v="6"/>
    <s v="IBAGUÉ"/>
    <s v="RGR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8"/>
    <s v="PALERMO"/>
    <s v="GUN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8"/>
    <s v="PALERMO"/>
    <s v="JUN"/>
    <s v="HK1290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PIEDRAS"/>
    <s v="PRA "/>
    <s v="HK1785"/>
    <x v="2"/>
    <x v="0"/>
    <n v="32"/>
    <n v="200"/>
    <n v="8"/>
    <n v="1"/>
    <s v="8"/>
    <n v="0"/>
    <n v="480"/>
    <n v="8"/>
  </r>
  <r>
    <d v="2024-05-01T00:00:00"/>
    <x v="4"/>
    <s v="0DD"/>
    <x v="10"/>
    <x v="6"/>
    <s v="PIEDRAS"/>
    <s v="SAM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s v="PIEDRAS"/>
    <s v="SAM"/>
    <s v="HK1785"/>
    <x v="2"/>
    <x v="0"/>
    <n v="42"/>
    <n v="262.5"/>
    <n v="10"/>
    <n v="2"/>
    <s v="10"/>
    <n v="0"/>
    <n v="600"/>
    <n v="10"/>
  </r>
  <r>
    <d v="2024-05-01T00:00:00"/>
    <x v="4"/>
    <s v="0DD"/>
    <x v="10"/>
    <x v="6"/>
    <s v="PIEDRAS"/>
    <s v="SJT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s v="PIEDRAS"/>
    <s v="SJT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8"/>
    <s v="TELLO"/>
    <s v="TLO"/>
    <s v="HK1290"/>
    <x v="2"/>
    <x v="0"/>
    <n v="4"/>
    <n v="25"/>
    <n v="1"/>
    <n v="1"/>
    <s v="1"/>
    <n v="0"/>
    <n v="60"/>
    <n v="1"/>
  </r>
  <r>
    <d v="2024-05-01T00:00:00"/>
    <x v="4"/>
    <s v="0DD"/>
    <x v="10"/>
    <x v="6"/>
    <s v="VENADILLO"/>
    <s v="BOL"/>
    <s v="HK1680"/>
    <x v="2"/>
    <x v="0"/>
    <n v="6"/>
    <n v="37.5"/>
    <n v="1"/>
    <n v="1"/>
    <s v="1"/>
    <n v="0"/>
    <n v="60"/>
    <n v="1"/>
  </r>
  <r>
    <d v="2024-05-01T00:00:00"/>
    <x v="4"/>
    <s v="0DD"/>
    <x v="10"/>
    <x v="6"/>
    <s v="VENADILLO"/>
    <s v="BOL"/>
    <s v="HK1680"/>
    <x v="2"/>
    <x v="5"/>
    <n v="2"/>
    <n v="12.5"/>
    <n v="30"/>
    <n v="2"/>
    <s v="30"/>
    <n v="0"/>
    <n v="1800"/>
    <n v="30"/>
  </r>
  <r>
    <d v="2024-05-01T00:00:00"/>
    <x v="4"/>
    <s v="0DD"/>
    <x v="10"/>
    <x v="6"/>
    <s v="VENADILLO"/>
    <s v="BOL"/>
    <s v="HK732"/>
    <x v="2"/>
    <x v="0"/>
    <n v="24"/>
    <n v="150"/>
    <n v="6"/>
    <n v="1"/>
    <s v="6"/>
    <n v="0"/>
    <n v="360"/>
    <n v="6"/>
  </r>
  <r>
    <d v="2024-05-01T00:00:00"/>
    <x v="4"/>
    <s v="0DD"/>
    <x v="10"/>
    <x v="6"/>
    <s v="VENADILLO"/>
    <s v="BOL"/>
    <s v="HK732"/>
    <x v="2"/>
    <x v="5"/>
    <n v="32"/>
    <n v="200"/>
    <n v="8"/>
    <n v="1"/>
    <s v="8"/>
    <n v="0"/>
    <n v="480"/>
    <n v="8"/>
  </r>
  <r>
    <d v="2024-05-01T00:00:00"/>
    <x v="4"/>
    <s v="0DG"/>
    <x v="30"/>
    <x v="0"/>
    <s v="NUNCHÍA"/>
    <s v="9AC"/>
    <s v="HK1471"/>
    <x v="0"/>
    <x v="0"/>
    <n v="10"/>
    <n v="2055"/>
    <n v="3420"/>
    <n v="4"/>
    <s v="34"/>
    <s v="20"/>
    <n v="2060"/>
    <n v="34.333333333333336"/>
  </r>
  <r>
    <d v="2024-05-01T00:00:00"/>
    <x v="4"/>
    <s v="0DG"/>
    <x v="30"/>
    <x v="0"/>
    <s v="NUNCHÍA"/>
    <s v="9AC"/>
    <s v="HK1727"/>
    <x v="0"/>
    <x v="0"/>
    <n v="7"/>
    <n v="1140"/>
    <n v="19"/>
    <n v="2"/>
    <s v="19"/>
    <n v="0"/>
    <n v="1140"/>
    <n v="19"/>
  </r>
  <r>
    <d v="2024-05-01T00:00:00"/>
    <x v="4"/>
    <s v="0DG"/>
    <x v="30"/>
    <x v="0"/>
    <s v="NUNCHÍA"/>
    <s v="9AC"/>
    <s v="HK2187"/>
    <x v="0"/>
    <x v="0"/>
    <n v="7"/>
    <n v="1290"/>
    <n v="2130"/>
    <n v="4"/>
    <s v="21"/>
    <s v="30"/>
    <n v="1290"/>
    <n v="21.5"/>
  </r>
  <r>
    <d v="2024-05-01T00:00:00"/>
    <x v="4"/>
    <s v="0DH"/>
    <x v="26"/>
    <x v="0"/>
    <s v="YOPAL"/>
    <s v="ARAGUANEY"/>
    <s v="HK2014"/>
    <x v="0"/>
    <x v="0"/>
    <n v="159"/>
    <n v="2776"/>
    <n v="3954"/>
    <n v="4"/>
    <s v="39"/>
    <s v="54"/>
    <n v="2394"/>
    <n v="39.9"/>
  </r>
  <r>
    <d v="2024-05-01T00:00:00"/>
    <x v="4"/>
    <s v="0DH"/>
    <x v="26"/>
    <x v="0"/>
    <s v="YOPAL"/>
    <s v="ARAGUANEY"/>
    <s v="HK2096"/>
    <x v="0"/>
    <x v="0"/>
    <n v="141"/>
    <n v="2694"/>
    <n v="3524"/>
    <n v="4"/>
    <s v="35"/>
    <s v="24"/>
    <n v="2124"/>
    <n v="35.4"/>
  </r>
  <r>
    <d v="2024-05-01T00:00:00"/>
    <x v="4"/>
    <s v="0DL"/>
    <x v="11"/>
    <x v="0"/>
    <s v="MANÍ"/>
    <s v="SKDL"/>
    <s v="HK1425"/>
    <x v="0"/>
    <x v="0"/>
    <n v="16"/>
    <n v="4020"/>
    <n v="67"/>
    <n v="2"/>
    <s v="67"/>
    <n v="0"/>
    <n v="4020"/>
    <n v="67"/>
  </r>
  <r>
    <d v="2024-05-01T00:00:00"/>
    <x v="4"/>
    <s v="0DL"/>
    <x v="11"/>
    <x v="0"/>
    <s v="MANÍ"/>
    <s v="SKDL"/>
    <s v="HK1970"/>
    <x v="0"/>
    <x v="0"/>
    <n v="12"/>
    <n v="2370"/>
    <n v="3930"/>
    <n v="4"/>
    <s v="39"/>
    <s v="30"/>
    <n v="2370"/>
    <n v="39.5"/>
  </r>
  <r>
    <d v="2024-05-01T00:00:00"/>
    <x v="4"/>
    <s v="0DL"/>
    <x v="11"/>
    <x v="0"/>
    <s v="MANÍ"/>
    <s v="SKDL"/>
    <s v="HK3419"/>
    <x v="3"/>
    <x v="0"/>
    <n v="19"/>
    <n v="2940"/>
    <n v="49"/>
    <n v="2"/>
    <s v="49"/>
    <n v="0"/>
    <n v="2940"/>
    <n v="49"/>
  </r>
  <r>
    <d v="2024-05-01T00:00:00"/>
    <x v="4"/>
    <s v="0DL"/>
    <x v="11"/>
    <x v="0"/>
    <s v="MANÍ"/>
    <s v="SKDL"/>
    <s v="HK5403"/>
    <x v="3"/>
    <x v="0"/>
    <n v="11"/>
    <n v="2630"/>
    <n v="4355"/>
    <n v="4"/>
    <s v="43"/>
    <s v="55"/>
    <n v="2635"/>
    <n v="43.916666666666664"/>
  </r>
  <r>
    <d v="2024-05-01T00:00:00"/>
    <x v="4"/>
    <s v="0DL"/>
    <x v="11"/>
    <x v="5"/>
    <s v="PUERTO LÓPEZ"/>
    <s v="SKDL"/>
    <s v="HK1839"/>
    <x v="0"/>
    <x v="0"/>
    <n v="15"/>
    <n v="1680"/>
    <n v="28"/>
    <n v="2"/>
    <s v="28"/>
    <n v="0"/>
    <n v="1680"/>
    <n v="28"/>
  </r>
  <r>
    <d v="2024-05-01T00:00:00"/>
    <x v="4"/>
    <s v="0DL"/>
    <x v="11"/>
    <x v="5"/>
    <s v="PUERTO LÓPEZ"/>
    <s v="SQNP"/>
    <s v="HK1535"/>
    <x v="0"/>
    <x v="0"/>
    <n v="17"/>
    <n v="3510"/>
    <n v="5830"/>
    <n v="4"/>
    <s v="58"/>
    <s v="30"/>
    <n v="3510"/>
    <n v="58.5"/>
  </r>
  <r>
    <d v="2024-05-01T00:00:00"/>
    <x v="4"/>
    <s v="0DL"/>
    <x v="11"/>
    <x v="5"/>
    <s v="PUERTO LÓPEZ"/>
    <s v="SQNP"/>
    <s v="HK1639"/>
    <x v="0"/>
    <x v="0"/>
    <n v="12"/>
    <n v="3210"/>
    <n v="5330"/>
    <n v="4"/>
    <s v="53"/>
    <s v="30"/>
    <n v="3210"/>
    <n v="53.5"/>
  </r>
  <r>
    <d v="2024-05-01T00:00:00"/>
    <x v="4"/>
    <s v="0DR"/>
    <x v="13"/>
    <x v="0"/>
    <s v="TRINIDAD"/>
    <s v="MIRAVISTA"/>
    <s v="HK1042"/>
    <x v="2"/>
    <x v="0"/>
    <n v="310"/>
    <n v="4340"/>
    <n v="73"/>
    <n v="2"/>
    <s v="73"/>
    <n v="0"/>
    <n v="4380"/>
    <n v="73"/>
  </r>
  <r>
    <d v="2024-05-01T00:00:00"/>
    <x v="4"/>
    <s v="0DR"/>
    <x v="13"/>
    <x v="0"/>
    <s v="TRINIDAD"/>
    <s v="MIRAVISTA"/>
    <s v="HK1454"/>
    <x v="0"/>
    <x v="0"/>
    <n v="306"/>
    <n v="4276"/>
    <n v="7330"/>
    <n v="4"/>
    <s v="73"/>
    <s v="30"/>
    <n v="4410"/>
    <n v="73.5"/>
  </r>
  <r>
    <d v="2024-05-01T00:00:00"/>
    <x v="4"/>
    <s v="0DR"/>
    <x v="13"/>
    <x v="0"/>
    <s v="TRINIDAD"/>
    <s v="MIRAVISTA"/>
    <s v="HK1684"/>
    <x v="2"/>
    <x v="0"/>
    <n v="312"/>
    <n v="4355"/>
    <n v="74"/>
    <n v="2"/>
    <s v="74"/>
    <n v="0"/>
    <n v="4440"/>
    <n v="74"/>
  </r>
  <r>
    <d v="2024-05-01T00:00:00"/>
    <x v="4"/>
    <s v="0DR"/>
    <x v="13"/>
    <x v="0"/>
    <s v="TRINIDAD"/>
    <s v="MIRAVISTA"/>
    <s v="HK647"/>
    <x v="0"/>
    <x v="0"/>
    <n v="294"/>
    <n v="4110"/>
    <n v="72"/>
    <n v="2"/>
    <s v="72"/>
    <n v="0"/>
    <n v="4320"/>
    <n v="72"/>
  </r>
  <r>
    <d v="2024-05-01T00:00:00"/>
    <x v="4"/>
    <s v="0DR"/>
    <x v="13"/>
    <x v="5"/>
    <s v="VILLAVICENCIO"/>
    <s v="NUEVACANAIMA"/>
    <s v="HK1054"/>
    <x v="2"/>
    <x v="0"/>
    <n v="323"/>
    <n v="4520"/>
    <n v="7430"/>
    <n v="4"/>
    <s v="74"/>
    <s v="30"/>
    <n v="4470"/>
    <n v="74.5"/>
  </r>
  <r>
    <d v="2024-05-01T00:00:00"/>
    <x v="4"/>
    <s v="0DT"/>
    <x v="27"/>
    <x v="0"/>
    <s v="AGUAZUL"/>
    <s v="SQRJ"/>
    <s v="HK1652"/>
    <x v="0"/>
    <x v="0"/>
    <n v="16"/>
    <n v="480"/>
    <n v="12"/>
    <n v="2"/>
    <s v="12"/>
    <n v="0"/>
    <n v="720"/>
    <n v="12"/>
  </r>
  <r>
    <d v="2024-05-01T00:00:00"/>
    <x v="4"/>
    <s v="0DT"/>
    <x v="27"/>
    <x v="5"/>
    <s v="CUMARAL"/>
    <s v="SKIS"/>
    <s v="HK1619"/>
    <x v="0"/>
    <x v="0"/>
    <n v="7"/>
    <n v="200"/>
    <n v="5"/>
    <n v="1"/>
    <s v="5"/>
    <n v="0"/>
    <n v="300"/>
    <n v="5"/>
  </r>
  <r>
    <d v="2024-05-01T00:00:00"/>
    <x v="4"/>
    <s v="0DT"/>
    <x v="27"/>
    <x v="0"/>
    <s v="NUNCHÍA"/>
    <s v="NUA"/>
    <s v="HK1840"/>
    <x v="0"/>
    <x v="0"/>
    <n v="20"/>
    <n v="600"/>
    <n v="15"/>
    <n v="2"/>
    <s v="15"/>
    <n v="0"/>
    <n v="900"/>
    <n v="15"/>
  </r>
  <r>
    <d v="2024-05-01T00:00:00"/>
    <x v="4"/>
    <s v="0DT"/>
    <x v="27"/>
    <x v="5"/>
    <s v="PUERTO LÓPEZ"/>
    <s v="SQNS"/>
    <s v="HK1652"/>
    <x v="0"/>
    <x v="0"/>
    <n v="4"/>
    <n v="120"/>
    <n v="3"/>
    <n v="1"/>
    <s v="3"/>
    <n v="0"/>
    <n v="180"/>
    <n v="3"/>
  </r>
  <r>
    <d v="2024-05-01T00:00:00"/>
    <x v="4"/>
    <s v="0DU"/>
    <x v="14"/>
    <x v="16"/>
    <s v="CUMARIBO"/>
    <s v="7GS"/>
    <s v="HK1971"/>
    <x v="0"/>
    <x v="0"/>
    <n v="132"/>
    <n v="2183"/>
    <n v="4350"/>
    <n v="4"/>
    <s v="43"/>
    <s v="50"/>
    <n v="2630"/>
    <n v="43.833333333333336"/>
  </r>
  <r>
    <d v="2024-05-01T00:00:00"/>
    <x v="4"/>
    <s v="0DU"/>
    <x v="14"/>
    <x v="0"/>
    <s v="MANÍ"/>
    <s v="SAS"/>
    <s v="HK1819"/>
    <x v="0"/>
    <x v="0"/>
    <n v="220"/>
    <n v="4664"/>
    <n v="72"/>
    <n v="2"/>
    <s v="72"/>
    <n v="0"/>
    <n v="4320"/>
    <n v="72"/>
  </r>
  <r>
    <d v="2024-05-01T00:00:00"/>
    <x v="4"/>
    <s v="0DU"/>
    <x v="14"/>
    <x v="5"/>
    <s v="PUERTO GAITÁN"/>
    <s v="7FU"/>
    <s v="HK745"/>
    <x v="0"/>
    <x v="0"/>
    <n v="14"/>
    <n v="580"/>
    <n v="450"/>
    <n v="3"/>
    <s v="45"/>
    <s v="0"/>
    <n v="2700"/>
    <n v="45"/>
  </r>
  <r>
    <d v="2024-05-01T00:00:00"/>
    <x v="4"/>
    <s v="0DU"/>
    <x v="14"/>
    <x v="5"/>
    <s v="VILLAVICENCIO"/>
    <s v="9AV"/>
    <s v="HK1739"/>
    <x v="0"/>
    <x v="0"/>
    <n v="103"/>
    <n v="1755"/>
    <n v="34"/>
    <n v="2"/>
    <s v="34"/>
    <n v="0"/>
    <n v="2040"/>
    <n v="34"/>
  </r>
  <r>
    <d v="2024-05-01T00:00:00"/>
    <x v="4"/>
    <s v="0DU"/>
    <x v="14"/>
    <x v="5"/>
    <s v="VILLAVICENCIO"/>
    <s v="9AV"/>
    <s v="HK2319"/>
    <x v="0"/>
    <x v="0"/>
    <n v="83"/>
    <n v="1050"/>
    <n v="2750"/>
    <n v="4"/>
    <s v="27"/>
    <s v="50"/>
    <n v="1670"/>
    <n v="27.833333333333332"/>
  </r>
  <r>
    <d v="2024-05-01T00:00:00"/>
    <x v="4"/>
    <s v="0DX"/>
    <x v="15"/>
    <x v="0"/>
    <s v="NUNCHÍA"/>
    <s v="NUT"/>
    <s v="HK1380"/>
    <x v="2"/>
    <x v="0"/>
    <n v="160"/>
    <n v="2400"/>
    <n v="60"/>
    <n v="2"/>
    <s v="60"/>
    <n v="0"/>
    <n v="3600"/>
    <n v="60"/>
  </r>
  <r>
    <d v="2024-05-01T00:00:00"/>
    <x v="4"/>
    <s v="0DX"/>
    <x v="15"/>
    <x v="0"/>
    <s v="NUNCHÍA"/>
    <s v="NUT"/>
    <s v="HK1784"/>
    <x v="2"/>
    <x v="0"/>
    <n v="106"/>
    <n v="1600"/>
    <n v="40"/>
    <n v="2"/>
    <s v="40"/>
    <n v="0"/>
    <n v="2400"/>
    <n v="40"/>
  </r>
  <r>
    <d v="2024-05-01T00:00:00"/>
    <x v="4"/>
    <s v="0DX"/>
    <x v="15"/>
    <x v="0"/>
    <s v="NUNCHÍA"/>
    <s v="NUT"/>
    <s v="HK531"/>
    <x v="2"/>
    <x v="0"/>
    <n v="85"/>
    <n v="1280"/>
    <n v="32"/>
    <n v="2"/>
    <s v="32"/>
    <n v="0"/>
    <n v="1920"/>
    <n v="32"/>
  </r>
  <r>
    <d v="2024-05-01T00:00:00"/>
    <x v="4"/>
    <s v="0DX"/>
    <x v="15"/>
    <x v="10"/>
    <s v="VILLANUEVA"/>
    <s v="9AO"/>
    <s v="HK1136"/>
    <x v="2"/>
    <x v="0"/>
    <n v="73"/>
    <n v="1092"/>
    <n v="2370"/>
    <n v="4"/>
    <s v="23"/>
    <s v="70"/>
    <n v="1450"/>
    <n v="24.166666666666668"/>
  </r>
  <r>
    <d v="2024-05-01T00:00:00"/>
    <x v="4"/>
    <s v="0DX"/>
    <x v="15"/>
    <x v="10"/>
    <s v="VILLANUEVA"/>
    <s v="9AO"/>
    <s v="HK1159"/>
    <x v="2"/>
    <x v="0"/>
    <n v="104"/>
    <n v="1560"/>
    <n v="39"/>
    <n v="2"/>
    <s v="39"/>
    <n v="0"/>
    <n v="2340"/>
    <n v="39"/>
  </r>
  <r>
    <d v="2024-05-01T00:00:00"/>
    <x v="4"/>
    <s v="0DX"/>
    <x v="15"/>
    <x v="10"/>
    <s v="VILLANUEVA"/>
    <s v="9AO"/>
    <s v="HK370"/>
    <x v="2"/>
    <x v="0"/>
    <n v="53"/>
    <n v="800"/>
    <n v="20"/>
    <n v="2"/>
    <s v="20"/>
    <n v="0"/>
    <n v="1200"/>
    <n v="20"/>
  </r>
  <r>
    <d v="2024-05-01T00:00:00"/>
    <x v="4"/>
    <s v="0DX"/>
    <x v="15"/>
    <x v="10"/>
    <s v="VILLANUEVA"/>
    <s v="9AO"/>
    <s v="HK673"/>
    <x v="2"/>
    <x v="0"/>
    <n v="189"/>
    <n v="2840"/>
    <n v="71"/>
    <n v="2"/>
    <s v="71"/>
    <n v="0"/>
    <n v="4260"/>
    <n v="71"/>
  </r>
  <r>
    <d v="2024-05-01T00:00:00"/>
    <x v="4"/>
    <s v="0DX"/>
    <x v="15"/>
    <x v="10"/>
    <s v="VILLANUEVA"/>
    <s v="9AO"/>
    <s v="HK946"/>
    <x v="2"/>
    <x v="0"/>
    <n v="77"/>
    <n v="1160"/>
    <n v="29"/>
    <n v="2"/>
    <s v="29"/>
    <n v="0"/>
    <n v="1740"/>
    <n v="29"/>
  </r>
  <r>
    <d v="2024-05-01T00:00:00"/>
    <x v="4"/>
    <s v="0DX"/>
    <x v="15"/>
    <x v="0"/>
    <s v="YOPAL"/>
    <s v="BUO"/>
    <s v="HK1160"/>
    <x v="2"/>
    <x v="0"/>
    <n v="136"/>
    <n v="2040"/>
    <n v="51"/>
    <n v="2"/>
    <s v="51"/>
    <n v="0"/>
    <n v="3060"/>
    <n v="51"/>
  </r>
  <r>
    <d v="2024-05-01T00:00:00"/>
    <x v="4"/>
    <s v="0DX"/>
    <x v="15"/>
    <x v="0"/>
    <s v="YOPAL"/>
    <s v="BUO"/>
    <s v="HK616"/>
    <x v="2"/>
    <x v="0"/>
    <n v="96"/>
    <n v="1440"/>
    <n v="36"/>
    <n v="2"/>
    <s v="36"/>
    <n v="0"/>
    <n v="2160"/>
    <n v="36"/>
  </r>
  <r>
    <d v="2024-05-01T00:00:00"/>
    <x v="4"/>
    <s v="0DY"/>
    <x v="16"/>
    <x v="6"/>
    <s v="LÉRIDA"/>
    <s v="9IDY"/>
    <s v="HK1674"/>
    <x v="2"/>
    <x v="0"/>
    <n v="2"/>
    <n v="0"/>
    <n v="3"/>
    <n v="1"/>
    <s v="3"/>
    <n v="0"/>
    <n v="180"/>
    <n v="3"/>
  </r>
  <r>
    <d v="2024-05-01T00:00:00"/>
    <x v="4"/>
    <s v="0DY"/>
    <x v="16"/>
    <x v="6"/>
    <s v="LÉRIDA"/>
    <s v="9IDY"/>
    <s v="HK389"/>
    <x v="2"/>
    <x v="0"/>
    <n v="53"/>
    <n v="552"/>
    <n v="2210"/>
    <n v="4"/>
    <s v="22"/>
    <s v="10"/>
    <n v="1330"/>
    <n v="22.166666666666668"/>
  </r>
  <r>
    <d v="2024-05-01T00:00:00"/>
    <x v="4"/>
    <s v="0EW"/>
    <x v="28"/>
    <x v="7"/>
    <s v="ANSERMANUEVO"/>
    <s v="SQGD"/>
    <s v="HK5356"/>
    <x v="8"/>
    <x v="7"/>
    <n v="1"/>
    <n v="14"/>
    <n v="43"/>
    <n v="2"/>
    <s v="43"/>
    <n v="0"/>
    <n v="2580"/>
    <n v="43"/>
  </r>
  <r>
    <d v="2024-05-01T00:00:00"/>
    <x v="4"/>
    <s v="0EW"/>
    <x v="28"/>
    <x v="4"/>
    <s v="ARMENIA"/>
    <s v="SQGD"/>
    <s v="HK5207"/>
    <x v="8"/>
    <x v="5"/>
    <n v="1"/>
    <n v="14"/>
    <n v="11"/>
    <n v="2"/>
    <s v="11"/>
    <n v="0"/>
    <n v="660"/>
    <n v="11"/>
  </r>
  <r>
    <d v="2024-05-01T00:00:00"/>
    <x v="4"/>
    <s v="0EW"/>
    <x v="28"/>
    <x v="12"/>
    <s v="BALBOA"/>
    <s v="SKDA"/>
    <s v="HK5356"/>
    <x v="8"/>
    <x v="7"/>
    <n v="4"/>
    <n v="71"/>
    <n v="159"/>
    <n v="3"/>
    <s v="15"/>
    <s v="9"/>
    <n v="909"/>
    <n v="15.15"/>
  </r>
  <r>
    <d v="2024-05-01T00:00:00"/>
    <x v="4"/>
    <s v="0EW"/>
    <x v="28"/>
    <x v="7"/>
    <s v="CAICEDONIA"/>
    <s v="SQGD"/>
    <s v="HK5207"/>
    <x v="8"/>
    <x v="5"/>
    <n v="8"/>
    <n v="123"/>
    <n v="806"/>
    <n v="3"/>
    <s v="80"/>
    <s v="6"/>
    <n v="4806"/>
    <n v="80.099999999999994"/>
  </r>
  <r>
    <d v="2024-05-01T00:00:00"/>
    <x v="4"/>
    <s v="0EW"/>
    <x v="28"/>
    <x v="7"/>
    <s v="CAICEDONIA"/>
    <s v="SQGD"/>
    <s v="HK5207"/>
    <x v="8"/>
    <x v="6"/>
    <n v="2"/>
    <n v="27"/>
    <n v="207"/>
    <n v="3"/>
    <s v="20"/>
    <s v="7"/>
    <n v="1207"/>
    <n v="20.116666666666667"/>
  </r>
  <r>
    <d v="2024-05-01T00:00:00"/>
    <x v="4"/>
    <s v="0EW"/>
    <x v="28"/>
    <x v="7"/>
    <s v="CAICEDONIA"/>
    <s v="SQGD"/>
    <s v="HK5359"/>
    <x v="8"/>
    <x v="5"/>
    <n v="2"/>
    <n v="35"/>
    <n v="209"/>
    <n v="3"/>
    <s v="20"/>
    <s v="9"/>
    <n v="1209"/>
    <n v="20.149999999999999"/>
  </r>
  <r>
    <d v="2024-05-01T00:00:00"/>
    <x v="4"/>
    <s v="0EW"/>
    <x v="28"/>
    <x v="7"/>
    <s v="CAICEDONIA"/>
    <s v="SQGD"/>
    <s v="HK5359"/>
    <x v="8"/>
    <x v="6"/>
    <n v="3"/>
    <n v="50"/>
    <n v="31"/>
    <n v="2"/>
    <s v="31"/>
    <n v="0"/>
    <n v="1860"/>
    <n v="31"/>
  </r>
  <r>
    <d v="2024-05-01T00:00:00"/>
    <x v="4"/>
    <s v="0EW"/>
    <x v="28"/>
    <x v="7"/>
    <s v="CARTAGO"/>
    <s v="SQGD"/>
    <s v="HK5207"/>
    <x v="8"/>
    <x v="7"/>
    <n v="8"/>
    <n v="202"/>
    <n v="508"/>
    <n v="3"/>
    <s v="50"/>
    <s v="8"/>
    <n v="3008"/>
    <n v="50.133333333333333"/>
  </r>
  <r>
    <d v="2024-05-01T00:00:00"/>
    <x v="4"/>
    <s v="0EW"/>
    <x v="28"/>
    <x v="7"/>
    <s v="CARTAGO"/>
    <s v="SQGD"/>
    <s v="HK5356"/>
    <x v="8"/>
    <x v="7"/>
    <n v="2"/>
    <n v="59"/>
    <n v="155"/>
    <n v="3"/>
    <s v="15"/>
    <s v="5"/>
    <n v="905"/>
    <n v="15.083333333333334"/>
  </r>
  <r>
    <d v="2024-05-01T00:00:00"/>
    <x v="4"/>
    <s v="0EW"/>
    <x v="28"/>
    <x v="7"/>
    <s v="CARTAGO"/>
    <s v="SQGD"/>
    <s v="HK5359"/>
    <x v="8"/>
    <x v="7"/>
    <n v="8"/>
    <n v="144"/>
    <n v="556"/>
    <n v="3"/>
    <s v="55"/>
    <s v="6"/>
    <n v="3306"/>
    <n v="55.1"/>
  </r>
  <r>
    <d v="2024-05-01T00:00:00"/>
    <x v="4"/>
    <s v="0EW"/>
    <x v="28"/>
    <x v="7"/>
    <s v="CARTAGO"/>
    <s v="SQGD"/>
    <s v="HK5359"/>
    <x v="8"/>
    <x v="6"/>
    <n v="2"/>
    <n v="30"/>
    <n v="56"/>
    <n v="2"/>
    <s v="56"/>
    <n v="0"/>
    <n v="3360"/>
    <n v="56"/>
  </r>
  <r>
    <d v="2024-05-01T00:00:00"/>
    <x v="4"/>
    <s v="0EW"/>
    <x v="28"/>
    <x v="17"/>
    <s v="LA TEBAIDA"/>
    <s v="SQGD"/>
    <s v="HK5207"/>
    <x v="8"/>
    <x v="5"/>
    <n v="4"/>
    <n v="55"/>
    <n v="355"/>
    <n v="3"/>
    <s v="35"/>
    <s v="5"/>
    <n v="2105"/>
    <n v="35.083333333333336"/>
  </r>
  <r>
    <d v="2024-05-01T00:00:00"/>
    <x v="4"/>
    <s v="0EW"/>
    <x v="28"/>
    <x v="4"/>
    <s v="LA UNIÓN"/>
    <s v="SQGD"/>
    <s v="HK5207"/>
    <x v="8"/>
    <x v="7"/>
    <n v="1"/>
    <n v="47"/>
    <n v="58"/>
    <n v="2"/>
    <s v="58"/>
    <n v="0"/>
    <n v="3480"/>
    <n v="58"/>
  </r>
  <r>
    <d v="2024-05-01T00:00:00"/>
    <x v="4"/>
    <s v="0EW"/>
    <x v="28"/>
    <x v="4"/>
    <s v="LA UNIÓN"/>
    <s v="SQGD"/>
    <s v="HK5356"/>
    <x v="8"/>
    <x v="7"/>
    <n v="4"/>
    <n v="74"/>
    <n v="217"/>
    <n v="3"/>
    <s v="21"/>
    <s v="7"/>
    <n v="1267"/>
    <n v="21.116666666666667"/>
  </r>
  <r>
    <d v="2024-05-01T00:00:00"/>
    <x v="4"/>
    <s v="0EW"/>
    <x v="28"/>
    <x v="4"/>
    <s v="LA UNIÓN"/>
    <s v="SQGD"/>
    <s v="HK5359"/>
    <x v="8"/>
    <x v="7"/>
    <n v="1"/>
    <n v="19"/>
    <n v="46"/>
    <n v="2"/>
    <s v="46"/>
    <n v="0"/>
    <n v="2760"/>
    <n v="46"/>
  </r>
  <r>
    <d v="2024-05-01T00:00:00"/>
    <x v="4"/>
    <s v="0EW"/>
    <x v="28"/>
    <x v="15"/>
    <s v="LA VICTORIA"/>
    <s v="SQGD"/>
    <s v="HK5356"/>
    <x v="8"/>
    <x v="7"/>
    <n v="1"/>
    <n v="20"/>
    <n v="46"/>
    <n v="2"/>
    <s v="46"/>
    <n v="0"/>
    <n v="2760"/>
    <n v="46"/>
  </r>
  <r>
    <d v="2024-05-01T00:00:00"/>
    <x v="4"/>
    <s v="0EW"/>
    <x v="28"/>
    <x v="15"/>
    <s v="LA VICTORIA"/>
    <s v="SQGD"/>
    <s v="HK5359"/>
    <x v="8"/>
    <x v="7"/>
    <n v="4"/>
    <n v="70"/>
    <n v="226"/>
    <n v="3"/>
    <s v="22"/>
    <s v="6"/>
    <n v="1326"/>
    <n v="22.1"/>
  </r>
  <r>
    <d v="2024-05-01T00:00:00"/>
    <x v="4"/>
    <s v="0EW"/>
    <x v="28"/>
    <x v="13"/>
    <s v="LA VIRGINIA"/>
    <s v="SKDA"/>
    <s v="HK5356"/>
    <x v="8"/>
    <x v="7"/>
    <n v="1"/>
    <n v="18"/>
    <n v="12"/>
    <n v="2"/>
    <s v="12"/>
    <n v="0"/>
    <n v="720"/>
    <n v="12"/>
  </r>
  <r>
    <d v="2024-05-01T00:00:00"/>
    <x v="4"/>
    <s v="0EW"/>
    <x v="28"/>
    <x v="13"/>
    <s v="LA VIRGINIA"/>
    <s v="SQGD"/>
    <s v="HK5207"/>
    <x v="8"/>
    <x v="7"/>
    <n v="1"/>
    <n v="31"/>
    <n v="219"/>
    <n v="3"/>
    <s v="21"/>
    <s v="9"/>
    <n v="1269"/>
    <n v="21.15"/>
  </r>
  <r>
    <d v="2024-05-01T00:00:00"/>
    <x v="4"/>
    <s v="0EW"/>
    <x v="28"/>
    <x v="13"/>
    <s v="LA VIRGINIA"/>
    <s v="SQGD"/>
    <s v="HK5359"/>
    <x v="8"/>
    <x v="5"/>
    <n v="4"/>
    <n v="62"/>
    <n v="387"/>
    <n v="3"/>
    <s v="38"/>
    <s v="7"/>
    <n v="2287"/>
    <n v="38.116666666666667"/>
  </r>
  <r>
    <d v="2024-05-01T00:00:00"/>
    <x v="4"/>
    <s v="0EW"/>
    <x v="28"/>
    <x v="7"/>
    <s v="OBANDO"/>
    <s v="SQGD"/>
    <s v="HK5207"/>
    <x v="8"/>
    <x v="7"/>
    <n v="4"/>
    <n v="134"/>
    <n v="172"/>
    <n v="3"/>
    <s v="17"/>
    <s v="2"/>
    <n v="1022"/>
    <n v="17.033333333333335"/>
  </r>
  <r>
    <d v="2024-05-01T00:00:00"/>
    <x v="4"/>
    <s v="0EW"/>
    <x v="28"/>
    <x v="7"/>
    <s v="OBANDO"/>
    <s v="SQGD"/>
    <s v="HK5207"/>
    <x v="8"/>
    <x v="5"/>
    <n v="6"/>
    <n v="90"/>
    <n v="229"/>
    <n v="3"/>
    <s v="22"/>
    <s v="9"/>
    <n v="1329"/>
    <n v="22.15"/>
  </r>
  <r>
    <d v="2024-05-01T00:00:00"/>
    <x v="4"/>
    <s v="0EW"/>
    <x v="28"/>
    <x v="7"/>
    <s v="OBANDO"/>
    <s v="SQGD"/>
    <s v="HK5356"/>
    <x v="8"/>
    <x v="7"/>
    <n v="18"/>
    <n v="316"/>
    <n v="694"/>
    <n v="3"/>
    <s v="69"/>
    <s v="4"/>
    <n v="4144"/>
    <n v="69.066666666666663"/>
  </r>
  <r>
    <d v="2024-05-01T00:00:00"/>
    <x v="4"/>
    <s v="0EW"/>
    <x v="28"/>
    <x v="7"/>
    <s v="OBANDO"/>
    <s v="SQGD"/>
    <s v="HK5359"/>
    <x v="8"/>
    <x v="7"/>
    <n v="13"/>
    <n v="254"/>
    <n v="531"/>
    <n v="3"/>
    <s v="53"/>
    <s v="1"/>
    <n v="3181"/>
    <n v="53.016666666666666"/>
  </r>
  <r>
    <d v="2024-05-01T00:00:00"/>
    <x v="4"/>
    <s v="0EW"/>
    <x v="28"/>
    <x v="13"/>
    <s v="PEREIRA"/>
    <s v="SQGD"/>
    <s v="HK5207"/>
    <x v="8"/>
    <x v="5"/>
    <n v="3"/>
    <n v="45"/>
    <n v="318"/>
    <n v="3"/>
    <s v="31"/>
    <s v="8"/>
    <n v="1868"/>
    <n v="31.133333333333333"/>
  </r>
  <r>
    <d v="2024-05-01T00:00:00"/>
    <x v="4"/>
    <s v="0EW"/>
    <x v="28"/>
    <x v="13"/>
    <s v="PEREIRA"/>
    <s v="SQGD"/>
    <s v="HK5207"/>
    <x v="8"/>
    <x v="6"/>
    <n v="1"/>
    <n v="10"/>
    <n v="5"/>
    <n v="1"/>
    <s v="5"/>
    <n v="0"/>
    <n v="300"/>
    <n v="5"/>
  </r>
  <r>
    <d v="2024-05-01T00:00:00"/>
    <x v="4"/>
    <s v="0EW"/>
    <x v="28"/>
    <x v="13"/>
    <s v="PEREIRA"/>
    <s v="SQGD"/>
    <s v="HK5359"/>
    <x v="8"/>
    <x v="5"/>
    <n v="2"/>
    <n v="24"/>
    <n v="128"/>
    <n v="3"/>
    <s v="12"/>
    <s v="8"/>
    <n v="728"/>
    <n v="12.133333333333333"/>
  </r>
  <r>
    <d v="2024-05-01T00:00:00"/>
    <x v="4"/>
    <s v="0EW"/>
    <x v="28"/>
    <x v="17"/>
    <s v="QUIMBAYA"/>
    <s v="SQGD"/>
    <s v="HK5207"/>
    <x v="8"/>
    <x v="5"/>
    <n v="3"/>
    <n v="47"/>
    <n v="231"/>
    <n v="3"/>
    <s v="23"/>
    <s v="1"/>
    <n v="1381"/>
    <n v="23.016666666666666"/>
  </r>
  <r>
    <d v="2024-05-01T00:00:00"/>
    <x v="4"/>
    <s v="0EW"/>
    <x v="28"/>
    <x v="17"/>
    <s v="QUIMBAYA"/>
    <s v="SQGD"/>
    <s v="HK5359"/>
    <x v="8"/>
    <x v="5"/>
    <n v="5"/>
    <n v="70"/>
    <n v="361"/>
    <n v="3"/>
    <s v="36"/>
    <s v="1"/>
    <n v="2161"/>
    <n v="36.016666666666666"/>
  </r>
  <r>
    <d v="2024-05-01T00:00:00"/>
    <x v="4"/>
    <s v="0EW"/>
    <x v="28"/>
    <x v="7"/>
    <s v="ROLDANILLO"/>
    <s v="SQGD"/>
    <s v="HK5356"/>
    <x v="8"/>
    <x v="7"/>
    <n v="3"/>
    <n v="63"/>
    <n v="231"/>
    <n v="3"/>
    <s v="23"/>
    <s v="1"/>
    <n v="1381"/>
    <n v="23.016666666666666"/>
  </r>
  <r>
    <d v="2024-05-01T00:00:00"/>
    <x v="4"/>
    <s v="0EW"/>
    <x v="28"/>
    <x v="7"/>
    <s v="TORO"/>
    <s v="SQGD"/>
    <s v="HK5207"/>
    <x v="8"/>
    <x v="7"/>
    <n v="4"/>
    <n v="131"/>
    <n v="228"/>
    <n v="3"/>
    <s v="22"/>
    <s v="8"/>
    <n v="1328"/>
    <n v="22.133333333333333"/>
  </r>
  <r>
    <d v="2024-05-01T00:00:00"/>
    <x v="4"/>
    <s v="0EW"/>
    <x v="28"/>
    <x v="7"/>
    <s v="TORO"/>
    <s v="SQGD"/>
    <s v="HK5207"/>
    <x v="8"/>
    <x v="5"/>
    <n v="4"/>
    <n v="64"/>
    <n v="214"/>
    <n v="3"/>
    <s v="21"/>
    <s v="4"/>
    <n v="1264"/>
    <n v="21.066666666666666"/>
  </r>
  <r>
    <d v="2024-05-01T00:00:00"/>
    <x v="4"/>
    <s v="0EW"/>
    <x v="28"/>
    <x v="7"/>
    <s v="TORO"/>
    <s v="SQGD"/>
    <s v="HK5356"/>
    <x v="8"/>
    <x v="7"/>
    <n v="2"/>
    <n v="29"/>
    <n v="57"/>
    <n v="2"/>
    <s v="57"/>
    <n v="0"/>
    <n v="3420"/>
    <n v="57"/>
  </r>
  <r>
    <d v="2024-05-01T00:00:00"/>
    <x v="4"/>
    <s v="0EW"/>
    <x v="28"/>
    <x v="7"/>
    <s v="TORO"/>
    <s v="SQGD"/>
    <s v="HK5359"/>
    <x v="8"/>
    <x v="7"/>
    <n v="3"/>
    <n v="49"/>
    <n v="137"/>
    <n v="3"/>
    <s v="13"/>
    <s v="7"/>
    <n v="787"/>
    <n v="13.116666666666667"/>
  </r>
  <r>
    <d v="2024-05-01T00:00:00"/>
    <x v="4"/>
    <s v="0EW"/>
    <x v="28"/>
    <x v="14"/>
    <s v="VITERBO"/>
    <s v="SKDA"/>
    <s v="HK5356"/>
    <x v="8"/>
    <x v="7"/>
    <n v="4"/>
    <n v="83"/>
    <n v="283"/>
    <n v="3"/>
    <s v="28"/>
    <s v="3"/>
    <n v="1683"/>
    <n v="28.05"/>
  </r>
  <r>
    <d v="2024-05-01T00:00:00"/>
    <x v="4"/>
    <s v="0EW"/>
    <x v="28"/>
    <x v="14"/>
    <s v="VITERBO"/>
    <s v="SQGD"/>
    <s v="HK5356"/>
    <x v="8"/>
    <x v="7"/>
    <n v="1"/>
    <n v="31"/>
    <n v="121"/>
    <n v="3"/>
    <s v="12"/>
    <s v="1"/>
    <n v="721"/>
    <n v="12.016666666666667"/>
  </r>
  <r>
    <d v="2024-05-01T00:00:00"/>
    <x v="4"/>
    <s v="0EW"/>
    <x v="28"/>
    <x v="7"/>
    <s v="ZARZAL"/>
    <s v="SQGD"/>
    <s v="HK5207"/>
    <x v="8"/>
    <x v="7"/>
    <n v="4"/>
    <n v="74"/>
    <n v="305"/>
    <n v="3"/>
    <s v="30"/>
    <s v="5"/>
    <n v="1805"/>
    <n v="30.083333333333332"/>
  </r>
  <r>
    <d v="2024-05-01T00:00:00"/>
    <x v="4"/>
    <s v="0EW"/>
    <x v="28"/>
    <x v="7"/>
    <s v="ZARZAL"/>
    <s v="SQGD"/>
    <s v="HK5356"/>
    <x v="8"/>
    <x v="7"/>
    <n v="11"/>
    <n v="213"/>
    <n v="1091"/>
    <n v="4"/>
    <s v="10"/>
    <s v="91"/>
    <n v="691"/>
    <n v="11.516666666666667"/>
  </r>
  <r>
    <d v="2024-05-01T00:00:00"/>
    <x v="4"/>
    <s v="0EW"/>
    <x v="28"/>
    <x v="7"/>
    <s v="ZARZAL"/>
    <s v="SQGD"/>
    <s v="HK5359"/>
    <x v="8"/>
    <x v="7"/>
    <n v="7"/>
    <n v="142"/>
    <n v="584"/>
    <n v="3"/>
    <s v="58"/>
    <s v="4"/>
    <n v="3484"/>
    <n v="58.06666666666667"/>
  </r>
  <r>
    <d v="2024-05-01T00:00:00"/>
    <x v="4"/>
    <s v="0EX"/>
    <x v="20"/>
    <x v="7"/>
    <s v="RIOFRÍO"/>
    <s v="LACARMELITA"/>
    <s v="HK5416"/>
    <x v="6"/>
    <x v="7"/>
    <n v="10"/>
    <n v="171"/>
    <n v="730"/>
    <n v="3"/>
    <s v="73"/>
    <s v="0"/>
    <n v="4380"/>
    <n v="73"/>
  </r>
  <r>
    <d v="2024-05-01T00:00:00"/>
    <x v="4"/>
    <s v="0EX"/>
    <x v="20"/>
    <x v="7"/>
    <s v="ZARZAL"/>
    <s v="RIOPAILAOPA"/>
    <s v="HK5416"/>
    <x v="6"/>
    <x v="7"/>
    <n v="92"/>
    <n v="1639"/>
    <n v="5242"/>
    <n v="4"/>
    <s v="52"/>
    <s v="42"/>
    <n v="3162"/>
    <n v="52.7"/>
  </r>
  <r>
    <d v="2024-05-01T00:00:00"/>
    <x v="4"/>
    <s v="ODV"/>
    <x v="21"/>
    <x v="5"/>
    <s v="FUENTE DE ORO"/>
    <s v="MAJAGUAL"/>
    <s v="HK1738"/>
    <x v="0"/>
    <x v="0"/>
    <n v="135"/>
    <n v="1781"/>
    <n v="39"/>
    <n v="2"/>
    <s v="39"/>
    <n v="0"/>
    <n v="2340"/>
    <n v="39"/>
  </r>
  <r>
    <d v="2024-05-01T00:00:00"/>
    <x v="4"/>
    <s v="ODV"/>
    <x v="21"/>
    <x v="5"/>
    <s v="FUENTE DE ORO"/>
    <s v="MAJAGUAL"/>
    <s v="HK1738"/>
    <x v="0"/>
    <x v="10"/>
    <n v="1"/>
    <n v="15"/>
    <n v="17"/>
    <n v="2"/>
    <s v="17"/>
    <n v="0"/>
    <n v="1020"/>
    <n v="17"/>
  </r>
  <r>
    <d v="2024-05-01T00:00:00"/>
    <x v="4"/>
    <s v="ODV"/>
    <x v="21"/>
    <x v="5"/>
    <s v="FUENTE DE ORO"/>
    <s v="MAJAGUAL"/>
    <s v="HK1738"/>
    <x v="0"/>
    <x v="5"/>
    <n v="51"/>
    <n v="737"/>
    <n v="20"/>
    <n v="2"/>
    <s v="20"/>
    <n v="0"/>
    <n v="1200"/>
    <n v="20"/>
  </r>
  <r>
    <d v="2024-05-01T00:00:00"/>
    <x v="4"/>
    <s v="ODV"/>
    <x v="21"/>
    <x v="5"/>
    <s v="FUENTE DE ORO"/>
    <s v="MAJAGUAL"/>
    <s v="HK1738"/>
    <x v="0"/>
    <x v="2"/>
    <n v="31"/>
    <n v="374"/>
    <n v="11"/>
    <n v="2"/>
    <s v="11"/>
    <n v="0"/>
    <n v="660"/>
    <n v="11"/>
  </r>
  <r>
    <d v="2024-05-01T00:00:00"/>
    <x v="4"/>
    <s v="ODV"/>
    <x v="21"/>
    <x v="5"/>
    <s v="FUENTE DE ORO"/>
    <s v="MAJAGUAL"/>
    <s v="HK1738"/>
    <x v="11"/>
    <x v="4"/>
    <n v="10"/>
    <n v="135"/>
    <n v="4"/>
    <n v="1"/>
    <s v="4"/>
    <n v="0"/>
    <n v="240"/>
    <n v="4"/>
  </r>
  <r>
    <d v="2024-05-01T00:00:00"/>
    <x v="4"/>
    <s v="OEY"/>
    <x v="22"/>
    <x v="7"/>
    <s v="GUACARÍ"/>
    <s v="SQIH"/>
    <s v="HK5371"/>
    <x v="4"/>
    <x v="7"/>
    <n v="53"/>
    <n v="574"/>
    <n v="368"/>
    <n v="3"/>
    <s v="36"/>
    <s v="8"/>
    <n v="2168"/>
    <n v="36.133333333333333"/>
  </r>
  <r>
    <d v="2024-05-01T00:00:00"/>
    <x v="4"/>
    <s v="OEY"/>
    <x v="22"/>
    <x v="7"/>
    <s v="PALMIRA"/>
    <s v="SQIM"/>
    <s v="HK5371"/>
    <x v="4"/>
    <x v="7"/>
    <n v="38"/>
    <n v="470"/>
    <n v="26"/>
    <n v="2"/>
    <s v="26"/>
    <n v="0"/>
    <n v="1560"/>
    <n v="26"/>
  </r>
  <r>
    <d v="2024-05-01T00:00:00"/>
    <x v="4"/>
    <s v="OEY"/>
    <x v="22"/>
    <x v="7"/>
    <s v="PRADERA"/>
    <s v="SQCA"/>
    <s v="HK5372"/>
    <x v="6"/>
    <x v="7"/>
    <n v="149"/>
    <n v="1713"/>
    <n v="788"/>
    <n v="3"/>
    <s v="78"/>
    <s v="8"/>
    <n v="4688"/>
    <n v="78.13333333333334"/>
  </r>
  <r>
    <d v="2024-06-01T00:00:00"/>
    <x v="5"/>
    <s v="0BE"/>
    <x v="29"/>
    <x v="18"/>
    <s v="SABANA DE TORRES"/>
    <s v="SBT"/>
    <s v="HK1468"/>
    <x v="0"/>
    <x v="3"/>
    <n v="120"/>
    <n v="1321.64"/>
    <n v="376"/>
    <n v="3"/>
    <s v="37"/>
    <s v="6"/>
    <n v="2226"/>
    <n v="37.1"/>
  </r>
  <r>
    <d v="2024-06-01T00:00:00"/>
    <x v="5"/>
    <s v="0BE"/>
    <x v="29"/>
    <x v="0"/>
    <s v="SAN LUIS DE PALENQUE"/>
    <s v="ELE"/>
    <s v="HK1671"/>
    <x v="2"/>
    <x v="0"/>
    <n v="137"/>
    <n v="2.74"/>
    <n v="38"/>
    <n v="2"/>
    <s v="38"/>
    <n v="0"/>
    <n v="2280"/>
    <n v="38"/>
  </r>
  <r>
    <d v="2024-06-01T00:00:00"/>
    <x v="5"/>
    <s v="0BE"/>
    <x v="29"/>
    <x v="0"/>
    <s v="SAN LUIS DE PALENQUE"/>
    <s v="ELE"/>
    <s v="HK2066"/>
    <x v="0"/>
    <x v="0"/>
    <n v="180"/>
    <n v="3.6"/>
    <n v="65"/>
    <n v="2"/>
    <s v="65"/>
    <n v="0"/>
    <n v="3900"/>
    <n v="65"/>
  </r>
  <r>
    <d v="2024-06-01T00:00:00"/>
    <x v="5"/>
    <s v="0BE"/>
    <x v="29"/>
    <x v="0"/>
    <s v="SAN LUIS DE PALENQUE"/>
    <s v="ELE"/>
    <s v="HK638"/>
    <x v="2"/>
    <x v="0"/>
    <n v="166"/>
    <n v="3.32"/>
    <n v="50"/>
    <n v="2"/>
    <s v="50"/>
    <n v="0"/>
    <n v="3000"/>
    <n v="50"/>
  </r>
  <r>
    <d v="2024-06-01T00:00:00"/>
    <x v="5"/>
    <s v="0BE"/>
    <x v="29"/>
    <x v="3"/>
    <s v="ZONA BANANERA"/>
    <s v="9IS"/>
    <s v="HK4457"/>
    <x v="9"/>
    <x v="1"/>
    <n v="79"/>
    <n v="3545.51"/>
    <n v="614"/>
    <n v="3"/>
    <s v="61"/>
    <s v="4"/>
    <n v="3664"/>
    <n v="61.06666666666667"/>
  </r>
  <r>
    <d v="2024-06-01T00:00:00"/>
    <x v="5"/>
    <s v="0BE"/>
    <x v="29"/>
    <x v="3"/>
    <s v="ZONA BANANERA"/>
    <s v="9IS"/>
    <s v="HK5172"/>
    <x v="9"/>
    <x v="1"/>
    <n v="116"/>
    <n v="5013.32"/>
    <n v="622"/>
    <n v="3"/>
    <s v="62"/>
    <s v="2"/>
    <n v="3722"/>
    <n v="62.033333333333331"/>
  </r>
  <r>
    <d v="2024-06-01T00:00:00"/>
    <x v="5"/>
    <s v="0BE"/>
    <x v="29"/>
    <x v="3"/>
    <s v="ZONA BANANERA"/>
    <s v="9IS"/>
    <s v="HK5253"/>
    <x v="10"/>
    <x v="1"/>
    <n v="95"/>
    <n v="4892.5600000000004"/>
    <n v="555"/>
    <n v="3"/>
    <s v="55"/>
    <s v="5"/>
    <n v="3305"/>
    <n v="55.083333333333336"/>
  </r>
  <r>
    <d v="2024-06-01T00:00:00"/>
    <x v="5"/>
    <s v="0BH"/>
    <x v="0"/>
    <x v="0"/>
    <s v="AGUAZUL"/>
    <s v="9CZ"/>
    <s v="HK2108"/>
    <x v="0"/>
    <x v="0"/>
    <n v="1"/>
    <n v="350"/>
    <n v="5"/>
    <n v="1"/>
    <s v="5"/>
    <n v="0"/>
    <n v="300"/>
    <n v="5"/>
  </r>
  <r>
    <d v="2024-06-01T00:00:00"/>
    <x v="5"/>
    <s v="0BH"/>
    <x v="0"/>
    <x v="0"/>
    <s v="MANÍ"/>
    <s v="CPNA"/>
    <s v="HK2108"/>
    <x v="0"/>
    <x v="0"/>
    <n v="2"/>
    <n v="450"/>
    <n v="630"/>
    <n v="3"/>
    <s v="63"/>
    <s v="0"/>
    <n v="3780"/>
    <n v="63"/>
  </r>
  <r>
    <d v="2024-06-01T00:00:00"/>
    <x v="5"/>
    <s v="0BH"/>
    <x v="0"/>
    <x v="0"/>
    <s v="MANÍ"/>
    <s v="LOM"/>
    <s v="HK1731"/>
    <x v="0"/>
    <x v="0"/>
    <n v="1"/>
    <n v="231"/>
    <n v="330"/>
    <n v="3"/>
    <s v="33"/>
    <s v="0"/>
    <n v="1980"/>
    <n v="33"/>
  </r>
  <r>
    <d v="2024-06-01T00:00:00"/>
    <x v="5"/>
    <s v="0BH"/>
    <x v="0"/>
    <x v="0"/>
    <s v="MANÍ"/>
    <s v="LOM"/>
    <s v="HK2108"/>
    <x v="0"/>
    <x v="0"/>
    <n v="5"/>
    <n v="1000"/>
    <n v="1430"/>
    <n v="4"/>
    <s v="14"/>
    <s v="30"/>
    <n v="870"/>
    <n v="14.5"/>
  </r>
  <r>
    <d v="2024-06-01T00:00:00"/>
    <x v="5"/>
    <s v="0BH"/>
    <x v="0"/>
    <x v="0"/>
    <s v="MANÍ"/>
    <s v="LOM"/>
    <s v="HK2321"/>
    <x v="0"/>
    <x v="0"/>
    <n v="1"/>
    <n v="301"/>
    <n v="430"/>
    <n v="3"/>
    <s v="43"/>
    <s v="0"/>
    <n v="2580"/>
    <n v="43"/>
  </r>
  <r>
    <d v="2024-06-01T00:00:00"/>
    <x v="5"/>
    <s v="0BH"/>
    <x v="0"/>
    <x v="0"/>
    <s v="MANÍ"/>
    <s v="SQML"/>
    <s v="HK2108"/>
    <x v="0"/>
    <x v="0"/>
    <n v="4"/>
    <n v="980"/>
    <n v="14"/>
    <n v="2"/>
    <s v="14"/>
    <n v="0"/>
    <n v="840"/>
    <n v="14"/>
  </r>
  <r>
    <d v="2024-06-01T00:00:00"/>
    <x v="5"/>
    <s v="0BH"/>
    <x v="0"/>
    <x v="0"/>
    <s v="MONTERREY"/>
    <s v="9MC"/>
    <s v="HK2171"/>
    <x v="0"/>
    <x v="0"/>
    <n v="15"/>
    <n v="3031"/>
    <n v="2152"/>
    <n v="4"/>
    <s v="21"/>
    <s v="52"/>
    <n v="1312"/>
    <n v="21.866666666666667"/>
  </r>
  <r>
    <d v="2024-06-01T00:00:00"/>
    <x v="5"/>
    <s v="0BH"/>
    <x v="0"/>
    <x v="0"/>
    <s v="NUNCHÍA"/>
    <s v="9AU"/>
    <s v="HK1731"/>
    <x v="0"/>
    <x v="0"/>
    <n v="1"/>
    <n v="210"/>
    <n v="3"/>
    <n v="1"/>
    <s v="3"/>
    <n v="0"/>
    <n v="180"/>
    <n v="3"/>
  </r>
  <r>
    <d v="2024-06-01T00:00:00"/>
    <x v="5"/>
    <s v="0BH"/>
    <x v="0"/>
    <x v="0"/>
    <s v="NUNCHÍA"/>
    <s v="9AU"/>
    <s v="HK2321"/>
    <x v="0"/>
    <x v="0"/>
    <n v="3"/>
    <n v="910"/>
    <n v="13"/>
    <n v="2"/>
    <s v="13"/>
    <n v="0"/>
    <n v="780"/>
    <n v="13"/>
  </r>
  <r>
    <d v="2024-06-01T00:00:00"/>
    <x v="5"/>
    <s v="0BH"/>
    <x v="0"/>
    <x v="0"/>
    <s v="NUNCHÍA"/>
    <s v="NIA"/>
    <s v="HK1731"/>
    <x v="0"/>
    <x v="0"/>
    <n v="14"/>
    <n v="3731"/>
    <n v="2063"/>
    <n v="4"/>
    <s v="20"/>
    <s v="63"/>
    <n v="1263"/>
    <n v="21.05"/>
  </r>
  <r>
    <d v="2024-06-01T00:00:00"/>
    <x v="5"/>
    <s v="0BH"/>
    <x v="0"/>
    <x v="0"/>
    <s v="NUNCHÍA"/>
    <s v="NIA"/>
    <s v="HK2321"/>
    <x v="0"/>
    <x v="0"/>
    <n v="2"/>
    <n v="630"/>
    <n v="9"/>
    <n v="1"/>
    <s v="9"/>
    <n v="0"/>
    <n v="540"/>
    <n v="9"/>
  </r>
  <r>
    <d v="2024-06-01T00:00:00"/>
    <x v="5"/>
    <s v="0BH"/>
    <x v="0"/>
    <x v="0"/>
    <s v="NUNCHÍA"/>
    <s v="SKIN"/>
    <s v="HK1731"/>
    <x v="0"/>
    <x v="0"/>
    <n v="2"/>
    <n v="420"/>
    <n v="6"/>
    <n v="1"/>
    <s v="6"/>
    <n v="0"/>
    <n v="360"/>
    <n v="6"/>
  </r>
  <r>
    <d v="2024-06-01T00:00:00"/>
    <x v="5"/>
    <s v="0BH"/>
    <x v="0"/>
    <x v="0"/>
    <s v="NUNCHÍA"/>
    <s v="SKIN"/>
    <s v="HK2321"/>
    <x v="0"/>
    <x v="0"/>
    <n v="8"/>
    <n v="2401"/>
    <n v="2245"/>
    <n v="4"/>
    <s v="22"/>
    <s v="45"/>
    <n v="1365"/>
    <n v="22.75"/>
  </r>
  <r>
    <d v="2024-06-01T00:00:00"/>
    <x v="5"/>
    <s v="0BM"/>
    <x v="1"/>
    <x v="1"/>
    <s v="EL PASO"/>
    <s v="MATADEINDIO"/>
    <s v="HK1750"/>
    <x v="0"/>
    <x v="1"/>
    <n v="24"/>
    <n v="600"/>
    <n v="636"/>
    <n v="3"/>
    <s v="63"/>
    <s v="6"/>
    <n v="3786"/>
    <n v="63.1"/>
  </r>
  <r>
    <d v="2024-06-01T00:00:00"/>
    <x v="5"/>
    <s v="0BM"/>
    <x v="1"/>
    <x v="2"/>
    <s v="RIOHACHA"/>
    <s v="ASASANMARTIN"/>
    <s v="HK1741"/>
    <x v="0"/>
    <x v="1"/>
    <n v="71"/>
    <n v="1873"/>
    <n v="2854"/>
    <n v="4"/>
    <s v="28"/>
    <s v="54"/>
    <n v="1734"/>
    <n v="28.9"/>
  </r>
  <r>
    <d v="2024-06-01T00:00:00"/>
    <x v="5"/>
    <s v="0BM"/>
    <x v="1"/>
    <x v="2"/>
    <s v="RIOHACHA"/>
    <s v="ASASANMARTIN"/>
    <s v="HK2004"/>
    <x v="0"/>
    <x v="1"/>
    <n v="20"/>
    <n v="544"/>
    <n v="730"/>
    <n v="3"/>
    <s v="73"/>
    <s v="0"/>
    <n v="4380"/>
    <n v="73"/>
  </r>
  <r>
    <d v="2024-06-01T00:00:00"/>
    <x v="5"/>
    <s v="0BM"/>
    <x v="1"/>
    <x v="3"/>
    <s v="SANTA MARTA"/>
    <s v="LADIVA"/>
    <s v="HK2004"/>
    <x v="0"/>
    <x v="1"/>
    <n v="64"/>
    <n v="1718"/>
    <n v="2330"/>
    <n v="4"/>
    <s v="23"/>
    <s v="30"/>
    <n v="1410"/>
    <n v="23.5"/>
  </r>
  <r>
    <d v="2024-06-01T00:00:00"/>
    <x v="5"/>
    <s v="0BM"/>
    <x v="1"/>
    <x v="3"/>
    <s v="ZONA BANANERA"/>
    <s v="LAAMALIA"/>
    <s v="HK1750"/>
    <x v="0"/>
    <x v="1"/>
    <n v="108"/>
    <n v="3135"/>
    <n v="3724"/>
    <n v="4"/>
    <s v="37"/>
    <s v="24"/>
    <n v="2244"/>
    <n v="37.4"/>
  </r>
  <r>
    <d v="2024-06-01T00:00:00"/>
    <x v="5"/>
    <s v="0BM"/>
    <x v="1"/>
    <x v="3"/>
    <s v="ZONA BANANERA"/>
    <s v="LAAMALIA"/>
    <s v="HK2095"/>
    <x v="0"/>
    <x v="1"/>
    <n v="116"/>
    <n v="3425"/>
    <n v="4412"/>
    <n v="4"/>
    <s v="44"/>
    <s v="12"/>
    <n v="2652"/>
    <n v="44.2"/>
  </r>
  <r>
    <d v="2024-06-01T00:00:00"/>
    <x v="5"/>
    <s v="0BN"/>
    <x v="23"/>
    <x v="10"/>
    <s v="VILLANUEVA"/>
    <s v="VNU"/>
    <s v="HK1648"/>
    <x v="0"/>
    <x v="0"/>
    <n v="1000"/>
    <n v="4900"/>
    <n v="70"/>
    <n v="2"/>
    <s v="70"/>
    <n v="0"/>
    <n v="4200"/>
    <n v="70"/>
  </r>
  <r>
    <d v="2024-06-01T00:00:00"/>
    <x v="5"/>
    <s v="0BN"/>
    <x v="23"/>
    <x v="10"/>
    <s v="VILLANUEVA"/>
    <s v="VNU"/>
    <s v="HK1762"/>
    <x v="0"/>
    <x v="0"/>
    <n v="800"/>
    <n v="3210"/>
    <n v="46"/>
    <n v="2"/>
    <s v="46"/>
    <n v="0"/>
    <n v="2760"/>
    <n v="46"/>
  </r>
  <r>
    <d v="2024-06-01T00:00:00"/>
    <x v="5"/>
    <s v="0BN"/>
    <x v="23"/>
    <x v="10"/>
    <s v="VILLANUEVA"/>
    <s v="VNU"/>
    <s v="HK1994"/>
    <x v="0"/>
    <x v="0"/>
    <n v="980"/>
    <n v="3990"/>
    <n v="57"/>
    <n v="2"/>
    <s v="57"/>
    <n v="0"/>
    <n v="3420"/>
    <n v="57"/>
  </r>
  <r>
    <d v="2024-06-01T00:00:00"/>
    <x v="5"/>
    <s v="0BP"/>
    <x v="24"/>
    <x v="0"/>
    <s v="AGUAZUL"/>
    <s v="AGJ"/>
    <s v="HK1049"/>
    <x v="2"/>
    <x v="0"/>
    <n v="12"/>
    <n v="150"/>
    <n v="4"/>
    <n v="1"/>
    <s v="4"/>
    <n v="0"/>
    <n v="240"/>
    <n v="4"/>
  </r>
  <r>
    <d v="2024-06-01T00:00:00"/>
    <x v="5"/>
    <s v="0BP"/>
    <x v="24"/>
    <x v="0"/>
    <s v="AGUAZUL"/>
    <s v="AGJ"/>
    <s v="HK1983"/>
    <x v="0"/>
    <x v="0"/>
    <n v="77"/>
    <n v="963"/>
    <n v="257"/>
    <n v="3"/>
    <s v="25"/>
    <s v="7"/>
    <n v="1507"/>
    <n v="25.116666666666667"/>
  </r>
  <r>
    <d v="2024-06-01T00:00:00"/>
    <x v="5"/>
    <s v="0BP"/>
    <x v="24"/>
    <x v="0"/>
    <s v="AGUAZUL"/>
    <s v="AGJ"/>
    <s v="HK4733"/>
    <x v="2"/>
    <x v="0"/>
    <n v="75"/>
    <n v="938"/>
    <n v="251"/>
    <n v="3"/>
    <s v="25"/>
    <s v="1"/>
    <n v="1501"/>
    <n v="25.016666666666666"/>
  </r>
  <r>
    <d v="2024-06-01T00:00:00"/>
    <x v="5"/>
    <s v="0BP"/>
    <x v="24"/>
    <x v="0"/>
    <s v="AGUAZUL"/>
    <s v="TRM"/>
    <s v="HK1983"/>
    <x v="0"/>
    <x v="0"/>
    <n v="98"/>
    <n v="1225"/>
    <n v="327"/>
    <n v="3"/>
    <s v="32"/>
    <s v="7"/>
    <n v="1927"/>
    <n v="32.116666666666667"/>
  </r>
  <r>
    <d v="2024-06-01T00:00:00"/>
    <x v="5"/>
    <s v="0BP"/>
    <x v="24"/>
    <x v="0"/>
    <s v="AGUAZUL"/>
    <s v="TRM"/>
    <s v="HK4733"/>
    <x v="2"/>
    <x v="0"/>
    <n v="57"/>
    <n v="713"/>
    <n v="19"/>
    <n v="2"/>
    <s v="19"/>
    <n v="0"/>
    <n v="1140"/>
    <n v="19"/>
  </r>
  <r>
    <d v="2024-06-01T00:00:00"/>
    <x v="5"/>
    <s v="0BP"/>
    <x v="24"/>
    <x v="0"/>
    <s v="TRINIDAD"/>
    <s v="9MS"/>
    <s v="HK1049"/>
    <x v="2"/>
    <x v="0"/>
    <n v="87"/>
    <n v="1088"/>
    <n v="291"/>
    <n v="3"/>
    <s v="29"/>
    <s v="1"/>
    <n v="1741"/>
    <n v="29.016666666666666"/>
  </r>
  <r>
    <d v="2024-06-01T00:00:00"/>
    <x v="5"/>
    <s v="0BP"/>
    <x v="24"/>
    <x v="0"/>
    <s v="TRINIDAD"/>
    <s v="9MS"/>
    <s v="HK4733"/>
    <x v="2"/>
    <x v="0"/>
    <n v="5"/>
    <n v="63"/>
    <n v="17"/>
    <n v="2"/>
    <s v="17"/>
    <n v="0"/>
    <n v="1020"/>
    <n v="17"/>
  </r>
  <r>
    <d v="2024-06-01T00:00:00"/>
    <x v="5"/>
    <s v="0BP"/>
    <x v="24"/>
    <x v="0"/>
    <s v="TRINIDAD"/>
    <s v="NUE"/>
    <s v="HK1049"/>
    <x v="2"/>
    <x v="0"/>
    <n v="81"/>
    <n v="1013"/>
    <n v="27"/>
    <n v="2"/>
    <s v="27"/>
    <n v="0"/>
    <n v="1620"/>
    <n v="27"/>
  </r>
  <r>
    <d v="2024-06-01T00:00:00"/>
    <x v="5"/>
    <s v="0BP"/>
    <x v="24"/>
    <x v="0"/>
    <s v="TRINIDAD"/>
    <s v="NUE"/>
    <s v="HK4733"/>
    <x v="2"/>
    <x v="0"/>
    <n v="13"/>
    <n v="163"/>
    <n v="42"/>
    <n v="2"/>
    <s v="42"/>
    <n v="0"/>
    <n v="2520"/>
    <n v="42"/>
  </r>
  <r>
    <d v="2024-06-01T00:00:00"/>
    <x v="5"/>
    <s v="0BR"/>
    <x v="2"/>
    <x v="4"/>
    <s v="APARTADÓ"/>
    <s v="LOSPLANES"/>
    <s v="HK2892"/>
    <x v="1"/>
    <x v="1"/>
    <n v="88"/>
    <n v="6565.3"/>
    <n v="444"/>
    <n v="3"/>
    <s v="44"/>
    <s v="4"/>
    <n v="2644"/>
    <n v="44.06666666666667"/>
  </r>
  <r>
    <d v="2024-06-01T00:00:00"/>
    <x v="5"/>
    <s v="0BR"/>
    <x v="2"/>
    <x v="4"/>
    <s v="APARTADÓ"/>
    <s v="LOSPLANES"/>
    <s v="HK4416"/>
    <x v="1"/>
    <x v="1"/>
    <n v="77"/>
    <n v="5706.4"/>
    <n v="373"/>
    <n v="3"/>
    <s v="37"/>
    <s v="3"/>
    <n v="2223"/>
    <n v="37.049999999999997"/>
  </r>
  <r>
    <d v="2024-06-01T00:00:00"/>
    <x v="5"/>
    <s v="0BR"/>
    <x v="2"/>
    <x v="4"/>
    <s v="APARTADÓ"/>
    <s v="LOSPLANES"/>
    <s v="HK4542"/>
    <x v="1"/>
    <x v="1"/>
    <n v="70"/>
    <n v="5119.2"/>
    <n v="38"/>
    <n v="2"/>
    <s v="38"/>
    <n v="0"/>
    <n v="2280"/>
    <n v="38"/>
  </r>
  <r>
    <d v="2024-06-01T00:00:00"/>
    <x v="5"/>
    <s v="0BR"/>
    <x v="2"/>
    <x v="4"/>
    <s v="APARTADÓ"/>
    <s v="LOSPLANES"/>
    <s v="HK4644"/>
    <x v="1"/>
    <x v="1"/>
    <n v="63"/>
    <n v="4485.7"/>
    <n v="301"/>
    <n v="3"/>
    <s v="30"/>
    <s v="1"/>
    <n v="1801"/>
    <n v="30.016666666666666"/>
  </r>
  <r>
    <d v="2024-06-01T00:00:00"/>
    <x v="5"/>
    <s v="0BR"/>
    <x v="2"/>
    <x v="4"/>
    <s v="APARTADÓ"/>
    <s v="LOSPLANES"/>
    <s v="HK4644"/>
    <x v="1"/>
    <x v="2"/>
    <n v="9"/>
    <n v="800"/>
    <n v="103"/>
    <n v="3"/>
    <s v="10"/>
    <s v="3"/>
    <n v="603"/>
    <n v="10.050000000000001"/>
  </r>
  <r>
    <d v="2024-06-01T00:00:00"/>
    <x v="5"/>
    <s v="0BR"/>
    <x v="2"/>
    <x v="4"/>
    <s v="APARTADÓ"/>
    <s v="LOSPLANES"/>
    <s v="HK4704"/>
    <x v="1"/>
    <x v="1"/>
    <n v="86"/>
    <n v="6178.1"/>
    <n v="428"/>
    <n v="3"/>
    <s v="42"/>
    <s v="8"/>
    <n v="2528"/>
    <n v="42.133333333333333"/>
  </r>
  <r>
    <d v="2024-06-01T00:00:00"/>
    <x v="5"/>
    <s v="0BR"/>
    <x v="2"/>
    <x v="4"/>
    <s v="APARTADÓ"/>
    <s v="LOSPLANES"/>
    <s v="HK4939"/>
    <x v="1"/>
    <x v="1"/>
    <n v="100"/>
    <n v="7235.1"/>
    <n v="469"/>
    <n v="3"/>
    <s v="46"/>
    <s v="9"/>
    <n v="2769"/>
    <n v="46.15"/>
  </r>
  <r>
    <d v="2024-06-01T00:00:00"/>
    <x v="5"/>
    <s v="0BR"/>
    <x v="2"/>
    <x v="4"/>
    <s v="APARTADÓ"/>
    <s v="LOSPLANES"/>
    <s v="HK5113"/>
    <x v="1"/>
    <x v="1"/>
    <n v="84"/>
    <n v="6286.1"/>
    <n v="411"/>
    <n v="3"/>
    <s v="41"/>
    <s v="1"/>
    <n v="2461"/>
    <n v="41.016666666666666"/>
  </r>
  <r>
    <d v="2024-06-01T00:00:00"/>
    <x v="5"/>
    <s v="0BR"/>
    <x v="2"/>
    <x v="4"/>
    <s v="APARTADÓ"/>
    <s v="LOSPLANES"/>
    <s v="HK5167"/>
    <x v="1"/>
    <x v="1"/>
    <n v="70"/>
    <n v="5068.6000000000004"/>
    <n v="347"/>
    <n v="3"/>
    <s v="34"/>
    <s v="7"/>
    <n v="2047"/>
    <n v="34.116666666666667"/>
  </r>
  <r>
    <d v="2024-06-01T00:00:00"/>
    <x v="5"/>
    <s v="0BR"/>
    <x v="2"/>
    <x v="4"/>
    <s v="APARTADÓ"/>
    <s v="LOSPLANES"/>
    <s v="HK5300"/>
    <x v="1"/>
    <x v="1"/>
    <n v="85"/>
    <n v="6231.1"/>
    <n v="411"/>
    <n v="3"/>
    <s v="41"/>
    <s v="1"/>
    <n v="2461"/>
    <n v="41.016666666666666"/>
  </r>
  <r>
    <d v="2024-06-01T00:00:00"/>
    <x v="5"/>
    <s v="0BR"/>
    <x v="2"/>
    <x v="4"/>
    <s v="APARTADÓ"/>
    <s v="LOSPLANES"/>
    <s v="HK5428"/>
    <x v="1"/>
    <x v="1"/>
    <n v="76"/>
    <n v="5431.8"/>
    <n v="376"/>
    <n v="3"/>
    <s v="37"/>
    <s v="6"/>
    <n v="2226"/>
    <n v="37.1"/>
  </r>
  <r>
    <d v="2024-06-01T00:00:00"/>
    <x v="5"/>
    <s v="0BR"/>
    <x v="2"/>
    <x v="3"/>
    <s v="CIÉNAGA"/>
    <s v="LACEIBA"/>
    <s v="HK1476"/>
    <x v="0"/>
    <x v="1"/>
    <n v="17"/>
    <n v="331.3"/>
    <n v="109"/>
    <n v="3"/>
    <s v="10"/>
    <s v="9"/>
    <n v="609"/>
    <n v="10.15"/>
  </r>
  <r>
    <d v="2024-06-01T00:00:00"/>
    <x v="5"/>
    <s v="0BR"/>
    <x v="2"/>
    <x v="3"/>
    <s v="CIÉNAGA"/>
    <s v="LACEIBA"/>
    <s v="HK1767"/>
    <x v="0"/>
    <x v="1"/>
    <n v="79"/>
    <n v="2085"/>
    <n v="536"/>
    <n v="3"/>
    <s v="53"/>
    <s v="6"/>
    <n v="3186"/>
    <n v="53.1"/>
  </r>
  <r>
    <d v="2024-06-01T00:00:00"/>
    <x v="5"/>
    <s v="0BR"/>
    <x v="2"/>
    <x v="3"/>
    <s v="CIÉNAGA"/>
    <s v="LACEIBA"/>
    <s v="HK3631"/>
    <x v="0"/>
    <x v="1"/>
    <n v="73"/>
    <n v="1888"/>
    <n v="476"/>
    <n v="3"/>
    <s v="47"/>
    <s v="6"/>
    <n v="2826"/>
    <n v="47.1"/>
  </r>
  <r>
    <d v="2024-06-01T00:00:00"/>
    <x v="5"/>
    <s v="0BR"/>
    <x v="2"/>
    <x v="3"/>
    <s v="CIÉNAGA"/>
    <s v="LACEIBA"/>
    <s v="HK660"/>
    <x v="0"/>
    <x v="1"/>
    <n v="26"/>
    <n v="645.9"/>
    <n v="195"/>
    <n v="3"/>
    <s v="19"/>
    <s v="5"/>
    <n v="1145"/>
    <n v="19.083333333333332"/>
  </r>
  <r>
    <d v="2024-06-01T00:00:00"/>
    <x v="5"/>
    <s v="0BR"/>
    <x v="2"/>
    <x v="3"/>
    <s v="CIÉNAGA"/>
    <s v="LACHECA"/>
    <s v="HK1476"/>
    <x v="0"/>
    <x v="1"/>
    <n v="75"/>
    <n v="1824.4"/>
    <n v="317"/>
    <n v="3"/>
    <s v="31"/>
    <s v="7"/>
    <n v="1867"/>
    <n v="31.116666666666667"/>
  </r>
  <r>
    <d v="2024-06-01T00:00:00"/>
    <x v="5"/>
    <s v="0BR"/>
    <x v="2"/>
    <x v="3"/>
    <s v="CIÉNAGA"/>
    <s v="LACHECA"/>
    <s v="HK1767"/>
    <x v="0"/>
    <x v="1"/>
    <n v="12"/>
    <n v="302.8"/>
    <n v="58"/>
    <n v="2"/>
    <s v="58"/>
    <n v="0"/>
    <n v="3480"/>
    <n v="58"/>
  </r>
  <r>
    <d v="2024-06-01T00:00:00"/>
    <x v="5"/>
    <s v="0BR"/>
    <x v="2"/>
    <x v="3"/>
    <s v="CIÉNAGA"/>
    <s v="LACHECA"/>
    <s v="HK3631"/>
    <x v="0"/>
    <x v="1"/>
    <n v="12"/>
    <n v="337.3"/>
    <n v="46"/>
    <n v="2"/>
    <s v="46"/>
    <n v="0"/>
    <n v="2760"/>
    <n v="46"/>
  </r>
  <r>
    <d v="2024-06-01T00:00:00"/>
    <x v="5"/>
    <s v="0BR"/>
    <x v="2"/>
    <x v="3"/>
    <s v="CIÉNAGA"/>
    <s v="LACHECA"/>
    <s v="HK660"/>
    <x v="0"/>
    <x v="1"/>
    <n v="82"/>
    <n v="2115.4"/>
    <n v="385"/>
    <n v="3"/>
    <s v="38"/>
    <s v="5"/>
    <n v="2285"/>
    <n v="38.083333333333336"/>
  </r>
  <r>
    <d v="2024-06-01T00:00:00"/>
    <x v="5"/>
    <s v="0BR"/>
    <x v="2"/>
    <x v="4"/>
    <s v="TURBO"/>
    <s v="INDIRA"/>
    <s v="HK2892"/>
    <x v="1"/>
    <x v="1"/>
    <n v="11"/>
    <n v="880"/>
    <n v="53"/>
    <n v="2"/>
    <s v="53"/>
    <n v="0"/>
    <n v="3180"/>
    <n v="53"/>
  </r>
  <r>
    <d v="2024-06-01T00:00:00"/>
    <x v="5"/>
    <s v="0BR"/>
    <x v="2"/>
    <x v="4"/>
    <s v="TURBO"/>
    <s v="INDIRA"/>
    <s v="HK4416"/>
    <x v="1"/>
    <x v="1"/>
    <n v="25"/>
    <n v="1931.6"/>
    <n v="117"/>
    <n v="3"/>
    <s v="11"/>
    <s v="7"/>
    <n v="667"/>
    <n v="11.116666666666667"/>
  </r>
  <r>
    <d v="2024-06-01T00:00:00"/>
    <x v="5"/>
    <s v="0BR"/>
    <x v="2"/>
    <x v="4"/>
    <s v="TURBO"/>
    <s v="INDIRA"/>
    <s v="HK4542"/>
    <x v="1"/>
    <x v="1"/>
    <n v="31"/>
    <n v="2440"/>
    <n v="156"/>
    <n v="3"/>
    <s v="15"/>
    <s v="6"/>
    <n v="906"/>
    <n v="15.1"/>
  </r>
  <r>
    <d v="2024-06-01T00:00:00"/>
    <x v="5"/>
    <s v="0BR"/>
    <x v="2"/>
    <x v="4"/>
    <s v="TURBO"/>
    <s v="INDIRA"/>
    <s v="HK4644"/>
    <x v="1"/>
    <x v="1"/>
    <n v="19"/>
    <n v="1460.1"/>
    <n v="96"/>
    <n v="2"/>
    <s v="96"/>
    <n v="0"/>
    <n v="5760"/>
    <n v="96"/>
  </r>
  <r>
    <d v="2024-06-01T00:00:00"/>
    <x v="5"/>
    <s v="0BR"/>
    <x v="2"/>
    <x v="4"/>
    <s v="TURBO"/>
    <s v="INDIRA"/>
    <s v="HK4644"/>
    <x v="1"/>
    <x v="2"/>
    <n v="3"/>
    <n v="272"/>
    <n v="35"/>
    <n v="2"/>
    <s v="35"/>
    <n v="0"/>
    <n v="2100"/>
    <n v="35"/>
  </r>
  <r>
    <d v="2024-06-01T00:00:00"/>
    <x v="5"/>
    <s v="0BR"/>
    <x v="2"/>
    <x v="4"/>
    <s v="TURBO"/>
    <s v="INDIRA"/>
    <s v="HK4704"/>
    <x v="1"/>
    <x v="1"/>
    <n v="19"/>
    <n v="1471.6"/>
    <n v="87"/>
    <n v="2"/>
    <s v="87"/>
    <n v="0"/>
    <n v="5220"/>
    <n v="87"/>
  </r>
  <r>
    <d v="2024-06-01T00:00:00"/>
    <x v="5"/>
    <s v="0BR"/>
    <x v="2"/>
    <x v="4"/>
    <s v="TURBO"/>
    <s v="INDIRA"/>
    <s v="HK4939"/>
    <x v="1"/>
    <x v="1"/>
    <n v="6"/>
    <n v="410"/>
    <n v="24"/>
    <n v="2"/>
    <s v="24"/>
    <n v="0"/>
    <n v="1440"/>
    <n v="24"/>
  </r>
  <r>
    <d v="2024-06-01T00:00:00"/>
    <x v="5"/>
    <s v="0BR"/>
    <x v="2"/>
    <x v="4"/>
    <s v="TURBO"/>
    <s v="INDIRA"/>
    <s v="HK5113"/>
    <x v="1"/>
    <x v="1"/>
    <n v="22"/>
    <n v="1580"/>
    <n v="101"/>
    <n v="3"/>
    <s v="10"/>
    <s v="1"/>
    <n v="601"/>
    <n v="10.016666666666667"/>
  </r>
  <r>
    <d v="2024-06-01T00:00:00"/>
    <x v="5"/>
    <s v="0BR"/>
    <x v="2"/>
    <x v="4"/>
    <s v="TURBO"/>
    <s v="INDIRA"/>
    <s v="HK5167"/>
    <x v="1"/>
    <x v="1"/>
    <n v="32"/>
    <n v="2441.6"/>
    <n v="144"/>
    <n v="3"/>
    <s v="14"/>
    <s v="4"/>
    <n v="844"/>
    <n v="14.066666666666666"/>
  </r>
  <r>
    <d v="2024-06-01T00:00:00"/>
    <x v="5"/>
    <s v="0BR"/>
    <x v="2"/>
    <x v="4"/>
    <s v="TURBO"/>
    <s v="INDIRA"/>
    <s v="HK5300"/>
    <x v="1"/>
    <x v="1"/>
    <n v="22"/>
    <n v="1748.3"/>
    <n v="105"/>
    <n v="3"/>
    <s v="10"/>
    <s v="5"/>
    <n v="605"/>
    <n v="10.083333333333334"/>
  </r>
  <r>
    <d v="2024-06-01T00:00:00"/>
    <x v="5"/>
    <s v="0BR"/>
    <x v="2"/>
    <x v="4"/>
    <s v="TURBO"/>
    <s v="INDIRA"/>
    <s v="HK5428"/>
    <x v="1"/>
    <x v="1"/>
    <n v="27"/>
    <n v="2038.4"/>
    <n v="122"/>
    <n v="3"/>
    <s v="12"/>
    <s v="2"/>
    <n v="722"/>
    <n v="12.033333333333333"/>
  </r>
  <r>
    <d v="2024-06-01T00:00:00"/>
    <x v="5"/>
    <s v="0BS"/>
    <x v="3"/>
    <x v="1"/>
    <s v="AGUACHICA"/>
    <s v="AGY"/>
    <s v="HK1198"/>
    <x v="0"/>
    <x v="3"/>
    <n v="69"/>
    <n v="1142"/>
    <n v="1530"/>
    <n v="4"/>
    <s v="15"/>
    <s v="30"/>
    <n v="930"/>
    <n v="15.5"/>
  </r>
  <r>
    <d v="2024-06-01T00:00:00"/>
    <x v="5"/>
    <s v="0BT"/>
    <x v="4"/>
    <x v="4"/>
    <s v="CAREPA"/>
    <s v="LOSCEDROS"/>
    <s v="HK5224"/>
    <x v="1"/>
    <x v="1"/>
    <n v="103"/>
    <n v="5766"/>
    <n v="4742"/>
    <n v="4"/>
    <s v="47"/>
    <s v="42"/>
    <n v="2862"/>
    <n v="47.7"/>
  </r>
  <r>
    <d v="2024-06-01T00:00:00"/>
    <x v="5"/>
    <s v="0BT"/>
    <x v="4"/>
    <x v="4"/>
    <s v="CAREPA"/>
    <s v="LOSCEDROS"/>
    <s v="HK5249"/>
    <x v="1"/>
    <x v="1"/>
    <n v="94"/>
    <n v="5173"/>
    <n v="3542"/>
    <n v="4"/>
    <s v="35"/>
    <s v="42"/>
    <n v="2142"/>
    <n v="35.700000000000003"/>
  </r>
  <r>
    <d v="2024-06-01T00:00:00"/>
    <x v="5"/>
    <s v="0BT"/>
    <x v="4"/>
    <x v="4"/>
    <s v="CAREPA"/>
    <s v="LOSCEDROS"/>
    <s v="HK5269"/>
    <x v="1"/>
    <x v="1"/>
    <n v="105"/>
    <n v="5928"/>
    <n v="50"/>
    <n v="2"/>
    <s v="50"/>
    <n v="0"/>
    <n v="3000"/>
    <n v="50"/>
  </r>
  <r>
    <d v="2024-06-01T00:00:00"/>
    <x v="5"/>
    <s v="0BT"/>
    <x v="4"/>
    <x v="4"/>
    <s v="CAREPA"/>
    <s v="LOSCEDROS"/>
    <s v="HK5270"/>
    <x v="1"/>
    <x v="1"/>
    <n v="117"/>
    <n v="6328"/>
    <n v="4936"/>
    <n v="4"/>
    <s v="49"/>
    <s v="36"/>
    <n v="2976"/>
    <n v="49.6"/>
  </r>
  <r>
    <d v="2024-06-01T00:00:00"/>
    <x v="5"/>
    <s v="0BT"/>
    <x v="4"/>
    <x v="4"/>
    <s v="CAREPA"/>
    <s v="LOSCEDROS"/>
    <s v="HK5311"/>
    <x v="1"/>
    <x v="1"/>
    <n v="6"/>
    <n v="412"/>
    <n v="230"/>
    <n v="3"/>
    <s v="23"/>
    <s v="0"/>
    <n v="1380"/>
    <n v="23"/>
  </r>
  <r>
    <d v="2024-06-01T00:00:00"/>
    <x v="5"/>
    <s v="0BT"/>
    <x v="4"/>
    <x v="4"/>
    <s v="CAREPA"/>
    <s v="LOSCEDROS"/>
    <s v="HK5332"/>
    <x v="1"/>
    <x v="1"/>
    <n v="117"/>
    <n v="6718"/>
    <n v="5042"/>
    <n v="4"/>
    <s v="50"/>
    <s v="42"/>
    <n v="3042"/>
    <n v="50.7"/>
  </r>
  <r>
    <d v="2024-06-01T00:00:00"/>
    <x v="5"/>
    <s v="0CC"/>
    <x v="5"/>
    <x v="5"/>
    <s v="FUENTE DE ORO"/>
    <s v="FUT"/>
    <s v="HK1723"/>
    <x v="0"/>
    <x v="0"/>
    <n v="61"/>
    <n v="848"/>
    <n v="12"/>
    <n v="2"/>
    <s v="12"/>
    <n v="0"/>
    <n v="720"/>
    <n v="12"/>
  </r>
  <r>
    <d v="2024-06-01T00:00:00"/>
    <x v="5"/>
    <s v="0CC"/>
    <x v="5"/>
    <x v="5"/>
    <s v="FUENTE DE ORO"/>
    <s v="FUT"/>
    <s v="HK1723"/>
    <x v="0"/>
    <x v="5"/>
    <n v="1"/>
    <n v="10"/>
    <n v="12"/>
    <n v="2"/>
    <s v="12"/>
    <n v="0"/>
    <n v="720"/>
    <n v="12"/>
  </r>
  <r>
    <d v="2024-06-01T00:00:00"/>
    <x v="5"/>
    <s v="0CC"/>
    <x v="5"/>
    <x v="5"/>
    <s v="FUENTE DE ORO"/>
    <s v="FUT"/>
    <s v="HK1723"/>
    <x v="0"/>
    <x v="2"/>
    <n v="49"/>
    <n v="520"/>
    <n v="12"/>
    <n v="2"/>
    <s v="12"/>
    <n v="0"/>
    <n v="720"/>
    <n v="12"/>
  </r>
  <r>
    <d v="2024-06-01T00:00:00"/>
    <x v="5"/>
    <s v="0CC"/>
    <x v="5"/>
    <x v="5"/>
    <s v="FUENTE DE ORO"/>
    <s v="FUT"/>
    <s v="HK1723"/>
    <x v="0"/>
    <x v="4"/>
    <n v="19"/>
    <n v="211"/>
    <n v="12"/>
    <n v="2"/>
    <s v="12"/>
    <n v="0"/>
    <n v="720"/>
    <n v="12"/>
  </r>
  <r>
    <d v="2024-06-01T00:00:00"/>
    <x v="5"/>
    <s v="0CK"/>
    <x v="6"/>
    <x v="5"/>
    <s v="PUERTO LÓPEZ"/>
    <s v="PLD"/>
    <s v="HK1364"/>
    <x v="0"/>
    <x v="0"/>
    <n v="15"/>
    <n v="2115"/>
    <n v="7030"/>
    <n v="4"/>
    <s v="70"/>
    <s v="30"/>
    <n v="4230"/>
    <n v="70.5"/>
  </r>
  <r>
    <d v="2024-06-01T00:00:00"/>
    <x v="5"/>
    <s v="0CK"/>
    <x v="6"/>
    <x v="5"/>
    <s v="PUERTO LÓPEZ"/>
    <s v="PLD"/>
    <s v="HK1766"/>
    <x v="0"/>
    <x v="0"/>
    <n v="18"/>
    <n v="825"/>
    <n v="2730"/>
    <n v="4"/>
    <s v="27"/>
    <s v="30"/>
    <n v="1650"/>
    <n v="27.5"/>
  </r>
  <r>
    <d v="2024-06-01T00:00:00"/>
    <x v="5"/>
    <s v="0CK"/>
    <x v="6"/>
    <x v="5"/>
    <s v="PUERTO LÓPEZ"/>
    <s v="PLD"/>
    <s v="HK1817"/>
    <x v="0"/>
    <x v="0"/>
    <n v="14"/>
    <n v="1935"/>
    <n v="6430"/>
    <n v="4"/>
    <s v="64"/>
    <s v="30"/>
    <n v="3870"/>
    <n v="64.5"/>
  </r>
  <r>
    <d v="2024-06-01T00:00:00"/>
    <x v="5"/>
    <s v="0CK"/>
    <x v="6"/>
    <x v="5"/>
    <s v="PUERTO LÓPEZ"/>
    <s v="PLD"/>
    <s v="HK2021"/>
    <x v="0"/>
    <x v="0"/>
    <n v="17"/>
    <n v="2115"/>
    <n v="7030"/>
    <n v="4"/>
    <s v="70"/>
    <s v="30"/>
    <n v="4230"/>
    <n v="70.5"/>
  </r>
  <r>
    <d v="2024-06-01T00:00:00"/>
    <x v="5"/>
    <s v="0CK"/>
    <x v="6"/>
    <x v="5"/>
    <s v="PUERTO LÓPEZ"/>
    <s v="PLD"/>
    <s v="HK2037"/>
    <x v="0"/>
    <x v="0"/>
    <n v="15"/>
    <n v="1920"/>
    <n v="64"/>
    <n v="2"/>
    <s v="64"/>
    <n v="0"/>
    <n v="3840"/>
    <n v="64"/>
  </r>
  <r>
    <d v="2024-06-01T00:00:00"/>
    <x v="5"/>
    <s v="0CR"/>
    <x v="25"/>
    <x v="3"/>
    <s v="CIÉNAGA"/>
    <s v="LALUCHA"/>
    <s v="HK4014"/>
    <x v="7"/>
    <x v="1"/>
    <n v="54"/>
    <n v="3279"/>
    <n v="49"/>
    <n v="2"/>
    <s v="49"/>
    <n v="0"/>
    <n v="2940"/>
    <n v="49"/>
  </r>
  <r>
    <d v="2024-06-01T00:00:00"/>
    <x v="5"/>
    <s v="0CR"/>
    <x v="25"/>
    <x v="3"/>
    <s v="CIÉNAGA"/>
    <s v="LALUCHA"/>
    <s v="HK4436"/>
    <x v="7"/>
    <x v="1"/>
    <n v="30"/>
    <n v="1996"/>
    <n v="2524"/>
    <n v="4"/>
    <s v="25"/>
    <s v="24"/>
    <n v="1524"/>
    <n v="25.4"/>
  </r>
  <r>
    <d v="2024-06-01T00:00:00"/>
    <x v="5"/>
    <s v="0CR"/>
    <x v="25"/>
    <x v="3"/>
    <s v="CIÉNAGA"/>
    <s v="LALUCHA"/>
    <s v="HK5085"/>
    <x v="7"/>
    <x v="1"/>
    <n v="50"/>
    <n v="2633"/>
    <n v="4410"/>
    <n v="4"/>
    <s v="44"/>
    <s v="10"/>
    <n v="2650"/>
    <n v="44.166666666666664"/>
  </r>
  <r>
    <d v="2024-06-01T00:00:00"/>
    <x v="5"/>
    <s v="0CR"/>
    <x v="25"/>
    <x v="3"/>
    <s v="CIÉNAGA"/>
    <s v="LALUCHA"/>
    <s v="HK5177"/>
    <x v="7"/>
    <x v="1"/>
    <n v="44"/>
    <n v="3229"/>
    <n v="3824"/>
    <n v="4"/>
    <s v="38"/>
    <s v="24"/>
    <n v="2304"/>
    <n v="38.4"/>
  </r>
  <r>
    <d v="2024-06-01T00:00:00"/>
    <x v="5"/>
    <s v="0CT"/>
    <x v="8"/>
    <x v="7"/>
    <s v="CARTAGO"/>
    <s v="CGW"/>
    <s v="HK1099"/>
    <x v="2"/>
    <x v="7"/>
    <n v="46"/>
    <n v="180"/>
    <n v="2717"/>
    <n v="4"/>
    <s v="27"/>
    <s v="17"/>
    <n v="1637"/>
    <n v="27.283333333333335"/>
  </r>
  <r>
    <d v="2024-06-01T00:00:00"/>
    <x v="5"/>
    <s v="0CT"/>
    <x v="8"/>
    <x v="7"/>
    <s v="CARTAGO"/>
    <s v="CGW"/>
    <s v="HK1099"/>
    <x v="2"/>
    <x v="5"/>
    <n v="10"/>
    <n v="228"/>
    <n v="5"/>
    <n v="1"/>
    <s v="5"/>
    <n v="0"/>
    <n v="300"/>
    <n v="5"/>
  </r>
  <r>
    <d v="2024-06-01T00:00:00"/>
    <x v="5"/>
    <s v="0CT"/>
    <x v="8"/>
    <x v="7"/>
    <s v="CARTAGO"/>
    <s v="CGW"/>
    <s v="HK1099"/>
    <x v="2"/>
    <x v="6"/>
    <n v="12"/>
    <n v="997.86"/>
    <n v="6"/>
    <n v="1"/>
    <s v="6"/>
    <n v="0"/>
    <n v="360"/>
    <n v="6"/>
  </r>
  <r>
    <d v="2024-06-01T00:00:00"/>
    <x v="5"/>
    <s v="0DD"/>
    <x v="10"/>
    <x v="6"/>
    <s v="ALVARADO"/>
    <s v="AGB"/>
    <s v="HK1785"/>
    <x v="2"/>
    <x v="9"/>
    <n v="8"/>
    <n v="50"/>
    <n v="200"/>
    <n v="3"/>
    <s v="20"/>
    <s v="0"/>
    <n v="1200"/>
    <n v="20"/>
  </r>
  <r>
    <d v="2024-06-01T00:00:00"/>
    <x v="5"/>
    <s v="0DD"/>
    <x v="10"/>
    <x v="6"/>
    <s v="ALVARADO"/>
    <s v="AGB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s v="ALVARADO"/>
    <s v="AGB"/>
    <s v="HK732"/>
    <x v="2"/>
    <x v="9"/>
    <n v="12"/>
    <n v="75"/>
    <n v="300"/>
    <n v="3"/>
    <s v="30"/>
    <s v="0"/>
    <n v="1800"/>
    <n v="30"/>
  </r>
  <r>
    <d v="2024-06-01T00:00:00"/>
    <x v="5"/>
    <s v="0DD"/>
    <x v="10"/>
    <x v="6"/>
    <s v="ALVARADO"/>
    <s v="AGB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ALVARADO"/>
    <s v="CAT"/>
    <s v="HK1785"/>
    <x v="2"/>
    <x v="0"/>
    <n v="2"/>
    <n v="13"/>
    <n v="30"/>
    <n v="2"/>
    <s v="30"/>
    <n v="0"/>
    <n v="1800"/>
    <n v="30"/>
  </r>
  <r>
    <d v="2024-06-01T00:00:00"/>
    <x v="5"/>
    <s v="0DD"/>
    <x v="10"/>
    <x v="6"/>
    <s v="ALVARADO"/>
    <s v="CAT"/>
    <s v="HK732"/>
    <x v="2"/>
    <x v="0"/>
    <n v="6"/>
    <n v="38"/>
    <n v="130"/>
    <n v="3"/>
    <s v="13"/>
    <s v="0"/>
    <n v="780"/>
    <n v="13"/>
  </r>
  <r>
    <d v="2024-06-01T00:00:00"/>
    <x v="5"/>
    <s v="0DD"/>
    <x v="10"/>
    <x v="6"/>
    <s v="AMBALEMA"/>
    <s v="CRT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8"/>
    <s v="CAMPOALEGRE"/>
    <s v="CUM"/>
    <s v="HK1290"/>
    <x v="2"/>
    <x v="0"/>
    <n v="14"/>
    <n v="88"/>
    <n v="330"/>
    <n v="3"/>
    <s v="33"/>
    <s v="0"/>
    <n v="1980"/>
    <n v="33"/>
  </r>
  <r>
    <d v="2024-06-01T00:00:00"/>
    <x v="5"/>
    <s v="0DD"/>
    <x v="10"/>
    <x v="8"/>
    <s v="CAMPOALEGRE"/>
    <s v="ELH"/>
    <s v="HK1290"/>
    <x v="2"/>
    <x v="0"/>
    <n v="24"/>
    <n v="150"/>
    <n v="600"/>
    <n v="3"/>
    <s v="60"/>
    <s v="0"/>
    <n v="3600"/>
    <n v="60"/>
  </r>
  <r>
    <d v="2024-06-01T00:00:00"/>
    <x v="5"/>
    <s v="0DD"/>
    <x v="10"/>
    <x v="6"/>
    <s v="ESPINAL"/>
    <s v="ABT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s v="ESPINAL"/>
    <s v="ABT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ESPINAL"/>
    <s v="AGB"/>
    <s v="HK1060"/>
    <x v="2"/>
    <x v="9"/>
    <n v="12"/>
    <n v="75"/>
    <n v="300"/>
    <n v="3"/>
    <s v="30"/>
    <s v="0"/>
    <n v="1800"/>
    <n v="30"/>
  </r>
  <r>
    <d v="2024-06-01T00:00:00"/>
    <x v="5"/>
    <s v="0DD"/>
    <x v="10"/>
    <x v="6"/>
    <s v="ESPINAL"/>
    <s v="AGB"/>
    <s v="HK1060"/>
    <x v="2"/>
    <x v="0"/>
    <n v="56"/>
    <n v="350"/>
    <n v="1400"/>
    <n v="4"/>
    <s v="14"/>
    <s v="00"/>
    <n v="840"/>
    <n v="14"/>
  </r>
  <r>
    <d v="2024-06-01T00:00:00"/>
    <x v="5"/>
    <s v="0DD"/>
    <x v="10"/>
    <x v="6"/>
    <s v="ESPINAL"/>
    <s v="AGB"/>
    <s v="HK1060"/>
    <x v="2"/>
    <x v="5"/>
    <n v="12"/>
    <n v="75"/>
    <n v="300"/>
    <n v="3"/>
    <s v="30"/>
    <s v="0"/>
    <n v="1800"/>
    <n v="30"/>
  </r>
  <r>
    <d v="2024-06-01T00:00:00"/>
    <x v="5"/>
    <s v="0DD"/>
    <x v="10"/>
    <x v="6"/>
    <s v="ESPINAL"/>
    <s v="AGB"/>
    <s v="HK1781"/>
    <x v="2"/>
    <x v="9"/>
    <n v="24"/>
    <n v="150"/>
    <n v="600"/>
    <n v="3"/>
    <s v="60"/>
    <s v="0"/>
    <n v="3600"/>
    <n v="60"/>
  </r>
  <r>
    <d v="2024-06-01T00:00:00"/>
    <x v="5"/>
    <s v="0DD"/>
    <x v="10"/>
    <x v="6"/>
    <s v="ESPINAL"/>
    <s v="AGB"/>
    <s v="HK1781"/>
    <x v="2"/>
    <x v="0"/>
    <n v="36"/>
    <n v="225"/>
    <n v="900"/>
    <n v="3"/>
    <s v="90"/>
    <s v="0"/>
    <n v="5400"/>
    <n v="90"/>
  </r>
  <r>
    <d v="2024-06-01T00:00:00"/>
    <x v="5"/>
    <s v="0DD"/>
    <x v="10"/>
    <x v="6"/>
    <s v="ESPINAL"/>
    <s v="AGB"/>
    <s v="HK1781"/>
    <x v="2"/>
    <x v="13"/>
    <n v="8"/>
    <n v="50"/>
    <n v="200"/>
    <n v="3"/>
    <s v="20"/>
    <s v="0"/>
    <n v="1200"/>
    <n v="20"/>
  </r>
  <r>
    <d v="2024-06-01T00:00:00"/>
    <x v="5"/>
    <s v="0DD"/>
    <x v="10"/>
    <x v="6"/>
    <s v="ESPINAL"/>
    <s v="AGB"/>
    <s v="HK1781"/>
    <x v="2"/>
    <x v="5"/>
    <n v="8"/>
    <n v="50"/>
    <n v="200"/>
    <n v="3"/>
    <s v="20"/>
    <s v="0"/>
    <n v="1200"/>
    <n v="20"/>
  </r>
  <r>
    <d v="2024-06-01T00:00:00"/>
    <x v="5"/>
    <s v="0DD"/>
    <x v="10"/>
    <x v="6"/>
    <s v="ESPINAL"/>
    <s v="AGB"/>
    <s v="HK419"/>
    <x v="2"/>
    <x v="9"/>
    <n v="22"/>
    <n v="138"/>
    <n v="530"/>
    <n v="3"/>
    <s v="53"/>
    <s v="0"/>
    <n v="3180"/>
    <n v="53"/>
  </r>
  <r>
    <d v="2024-06-01T00:00:00"/>
    <x v="5"/>
    <s v="0DD"/>
    <x v="10"/>
    <x v="6"/>
    <s v="ESPINAL"/>
    <s v="AGB"/>
    <s v="HK419"/>
    <x v="2"/>
    <x v="0"/>
    <n v="62"/>
    <n v="388"/>
    <n v="1530"/>
    <n v="4"/>
    <s v="15"/>
    <s v="30"/>
    <n v="930"/>
    <n v="15.5"/>
  </r>
  <r>
    <d v="2024-06-01T00:00:00"/>
    <x v="5"/>
    <s v="0DD"/>
    <x v="10"/>
    <x v="6"/>
    <s v="ESPINAL"/>
    <s v="AGB"/>
    <s v="HK419"/>
    <x v="2"/>
    <x v="5"/>
    <n v="18"/>
    <n v="113"/>
    <n v="430"/>
    <n v="3"/>
    <s v="43"/>
    <s v="0"/>
    <n v="2580"/>
    <n v="43"/>
  </r>
  <r>
    <d v="2024-06-01T00:00:00"/>
    <x v="5"/>
    <s v="0DD"/>
    <x v="10"/>
    <x v="6"/>
    <s v="ESPINAL"/>
    <s v="CHA"/>
    <s v="HK1060"/>
    <x v="2"/>
    <x v="0"/>
    <n v="14"/>
    <n v="88"/>
    <n v="330"/>
    <n v="3"/>
    <s v="33"/>
    <s v="0"/>
    <n v="1980"/>
    <n v="33"/>
  </r>
  <r>
    <d v="2024-06-01T00:00:00"/>
    <x v="5"/>
    <s v="0DD"/>
    <x v="10"/>
    <x v="6"/>
    <s v="ESPINAL"/>
    <s v="CHA"/>
    <s v="HK1781"/>
    <x v="2"/>
    <x v="0"/>
    <n v="6"/>
    <n v="38"/>
    <n v="130"/>
    <n v="3"/>
    <s v="13"/>
    <s v="0"/>
    <n v="780"/>
    <n v="13"/>
  </r>
  <r>
    <d v="2024-06-01T00:00:00"/>
    <x v="5"/>
    <s v="0DD"/>
    <x v="10"/>
    <x v="6"/>
    <s v="ESPINAL"/>
    <s v="CHA"/>
    <s v="HK419"/>
    <x v="2"/>
    <x v="9"/>
    <n v="32"/>
    <n v="200"/>
    <n v="800"/>
    <n v="3"/>
    <s v="80"/>
    <s v="0"/>
    <n v="4800"/>
    <n v="80"/>
  </r>
  <r>
    <d v="2024-06-01T00:00:00"/>
    <x v="5"/>
    <s v="0DD"/>
    <x v="10"/>
    <x v="6"/>
    <s v="ESPINAL"/>
    <s v="CHA"/>
    <s v="HK419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ESPINAL"/>
    <s v="CHA"/>
    <s v="HK419"/>
    <x v="2"/>
    <x v="5"/>
    <n v="4"/>
    <n v="25"/>
    <n v="100"/>
    <n v="3"/>
    <s v="10"/>
    <s v="0"/>
    <n v="600"/>
    <n v="10"/>
  </r>
  <r>
    <d v="2024-06-01T00:00:00"/>
    <x v="5"/>
    <s v="0DD"/>
    <x v="10"/>
    <x v="6"/>
    <s v="GUAMO"/>
    <s v="LAA"/>
    <s v="HK1060"/>
    <x v="2"/>
    <x v="9"/>
    <n v="16"/>
    <n v="100"/>
    <n v="400"/>
    <n v="3"/>
    <s v="40"/>
    <s v="0"/>
    <n v="2400"/>
    <n v="40"/>
  </r>
  <r>
    <d v="2024-06-01T00:00:00"/>
    <x v="5"/>
    <s v="0DD"/>
    <x v="10"/>
    <x v="6"/>
    <s v="GUAMO"/>
    <s v="LAA"/>
    <s v="HK1060"/>
    <x v="2"/>
    <x v="0"/>
    <n v="84"/>
    <n v="525"/>
    <n v="2100"/>
    <n v="4"/>
    <s v="21"/>
    <s v="00"/>
    <n v="1260"/>
    <n v="21"/>
  </r>
  <r>
    <d v="2024-06-01T00:00:00"/>
    <x v="5"/>
    <s v="0DD"/>
    <x v="10"/>
    <x v="6"/>
    <s v="GUAMO"/>
    <s v="LAA"/>
    <s v="HK1060"/>
    <x v="2"/>
    <x v="5"/>
    <n v="10"/>
    <n v="63"/>
    <n v="230"/>
    <n v="3"/>
    <s v="23"/>
    <s v="0"/>
    <n v="1380"/>
    <n v="23"/>
  </r>
  <r>
    <d v="2024-06-01T00:00:00"/>
    <x v="5"/>
    <s v="0DD"/>
    <x v="10"/>
    <x v="6"/>
    <s v="GUAMO"/>
    <s v="LAA"/>
    <s v="HK1781"/>
    <x v="2"/>
    <x v="0"/>
    <n v="80"/>
    <n v="500"/>
    <n v="2000"/>
    <n v="4"/>
    <s v="20"/>
    <s v="00"/>
    <n v="1200"/>
    <n v="20"/>
  </r>
  <r>
    <d v="2024-06-01T00:00:00"/>
    <x v="5"/>
    <s v="0DD"/>
    <x v="10"/>
    <x v="6"/>
    <s v="GUAMO"/>
    <s v="LAA"/>
    <s v="HK1781"/>
    <x v="2"/>
    <x v="5"/>
    <n v="8"/>
    <n v="50"/>
    <n v="200"/>
    <n v="3"/>
    <s v="20"/>
    <s v="0"/>
    <n v="1200"/>
    <n v="20"/>
  </r>
  <r>
    <d v="2024-06-01T00:00:00"/>
    <x v="5"/>
    <s v="0DD"/>
    <x v="10"/>
    <x v="6"/>
    <s v="GUAMO"/>
    <s v="LAA"/>
    <s v="HK419"/>
    <x v="2"/>
    <x v="9"/>
    <n v="8"/>
    <n v="50"/>
    <n v="200"/>
    <n v="3"/>
    <s v="20"/>
    <s v="0"/>
    <n v="1200"/>
    <n v="20"/>
  </r>
  <r>
    <d v="2024-06-01T00:00:00"/>
    <x v="5"/>
    <s v="0DD"/>
    <x v="10"/>
    <x v="6"/>
    <s v="GUAMO"/>
    <s v="LAA"/>
    <s v="HK419"/>
    <x v="2"/>
    <x v="0"/>
    <n v="32"/>
    <n v="200"/>
    <n v="800"/>
    <n v="3"/>
    <s v="80"/>
    <s v="0"/>
    <n v="4800"/>
    <n v="80"/>
  </r>
  <r>
    <d v="2024-06-01T00:00:00"/>
    <x v="5"/>
    <s v="0DD"/>
    <x v="10"/>
    <x v="6"/>
    <s v="IBAGUÉ"/>
    <s v="ECB"/>
    <s v="HK1785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IBAGUÉ"/>
    <s v="ECB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IBAGUÉ"/>
    <s v="EET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s v="IBAGUÉ"/>
    <s v="EET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6"/>
    <s v="IBAGUÉ"/>
    <s v="EET"/>
    <s v="HK732"/>
    <x v="2"/>
    <x v="5"/>
    <n v="2"/>
    <n v="13"/>
    <n v="30"/>
    <n v="2"/>
    <s v="30"/>
    <n v="0"/>
    <n v="1800"/>
    <n v="30"/>
  </r>
  <r>
    <d v="2024-06-01T00:00:00"/>
    <x v="5"/>
    <s v="0DD"/>
    <x v="10"/>
    <x v="6"/>
    <s v="IBAGUÉ"/>
    <s v="EPR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s v="IBAGUÉ"/>
    <s v="EPR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IBAGUÉ"/>
    <s v="HOP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IBAGUÉ"/>
    <s v="PPT"/>
    <s v="HK1785"/>
    <x v="2"/>
    <x v="0"/>
    <n v="14"/>
    <n v="88"/>
    <n v="330"/>
    <n v="3"/>
    <s v="33"/>
    <s v="0"/>
    <n v="1980"/>
    <n v="33"/>
  </r>
  <r>
    <d v="2024-06-01T00:00:00"/>
    <x v="5"/>
    <s v="0DD"/>
    <x v="10"/>
    <x v="6"/>
    <s v="IBAGUÉ"/>
    <s v="PPT"/>
    <s v="HK732"/>
    <x v="2"/>
    <x v="0"/>
    <n v="10"/>
    <n v="63"/>
    <n v="230"/>
    <n v="3"/>
    <s v="23"/>
    <s v="0"/>
    <n v="1380"/>
    <n v="23"/>
  </r>
  <r>
    <d v="2024-06-01T00:00:00"/>
    <x v="5"/>
    <s v="0DD"/>
    <x v="10"/>
    <x v="6"/>
    <s v="IBAGUÉ"/>
    <s v="RGR"/>
    <s v="HK1785"/>
    <x v="2"/>
    <x v="0"/>
    <n v="64"/>
    <n v="400"/>
    <n v="1600"/>
    <n v="4"/>
    <s v="16"/>
    <s v="00"/>
    <n v="960"/>
    <n v="16"/>
  </r>
  <r>
    <d v="2024-06-01T00:00:00"/>
    <x v="5"/>
    <s v="0DD"/>
    <x v="10"/>
    <x v="6"/>
    <s v="IBAGUÉ"/>
    <s v="RGR"/>
    <s v="HK1785"/>
    <x v="2"/>
    <x v="14"/>
    <n v="4"/>
    <n v="25"/>
    <n v="100"/>
    <n v="3"/>
    <s v="10"/>
    <s v="0"/>
    <n v="600"/>
    <n v="10"/>
  </r>
  <r>
    <d v="2024-06-01T00:00:00"/>
    <x v="5"/>
    <s v="0DD"/>
    <x v="10"/>
    <x v="6"/>
    <s v="IBAGUÉ"/>
    <s v="RGR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8"/>
    <s v="PALERMO"/>
    <s v="GUN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8"/>
    <s v="PALERMO"/>
    <s v="JUN"/>
    <s v="HK1290"/>
    <x v="2"/>
    <x v="0"/>
    <n v="8"/>
    <n v="50"/>
    <n v="200"/>
    <n v="3"/>
    <s v="20"/>
    <s v="0"/>
    <n v="1200"/>
    <n v="20"/>
  </r>
  <r>
    <d v="2024-06-01T00:00:00"/>
    <x v="5"/>
    <s v="0DD"/>
    <x v="10"/>
    <x v="6"/>
    <s v="PIEDRAS"/>
    <s v="PIE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PIEDRAS"/>
    <s v="PRA 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PIEDRAS"/>
    <s v="PRA "/>
    <s v="HK732"/>
    <x v="2"/>
    <x v="0"/>
    <n v="2"/>
    <n v="13"/>
    <n v="30"/>
    <n v="2"/>
    <s v="30"/>
    <n v="0"/>
    <n v="1800"/>
    <n v="30"/>
  </r>
  <r>
    <d v="2024-06-01T00:00:00"/>
    <x v="5"/>
    <s v="0DD"/>
    <x v="10"/>
    <x v="6"/>
    <s v="PIEDRAS"/>
    <s v="SAM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s v="PIEDRAS"/>
    <s v="SAM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8"/>
    <s v="TELLO"/>
    <s v="TLO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6"/>
    <s v="VENADILLO"/>
    <s v="BOL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VENADILLO"/>
    <s v="BOL"/>
    <s v="HK732"/>
    <x v="2"/>
    <x v="5"/>
    <n v="4"/>
    <n v="25"/>
    <n v="100"/>
    <n v="3"/>
    <s v="10"/>
    <s v="0"/>
    <n v="600"/>
    <n v="10"/>
  </r>
  <r>
    <d v="2024-06-01T00:00:00"/>
    <x v="5"/>
    <s v="0DG"/>
    <x v="30"/>
    <x v="0"/>
    <s v="NUNCHÍA"/>
    <s v="9AC"/>
    <s v="HK1471"/>
    <x v="0"/>
    <x v="0"/>
    <n v="7"/>
    <n v="1350"/>
    <n v="2230"/>
    <n v="4"/>
    <s v="22"/>
    <s v="30"/>
    <n v="1350"/>
    <n v="22.5"/>
  </r>
  <r>
    <d v="2024-06-01T00:00:00"/>
    <x v="5"/>
    <s v="0DG"/>
    <x v="30"/>
    <x v="0"/>
    <s v="NUNCHÍA"/>
    <s v="9AC"/>
    <s v="HK1727"/>
    <x v="0"/>
    <x v="0"/>
    <n v="7"/>
    <n v="1300"/>
    <n v="2140"/>
    <n v="4"/>
    <s v="21"/>
    <s v="40"/>
    <n v="1300"/>
    <n v="21.666666666666668"/>
  </r>
  <r>
    <d v="2024-06-01T00:00:00"/>
    <x v="5"/>
    <s v="0DH"/>
    <x v="26"/>
    <x v="0"/>
    <s v="YOPAL"/>
    <s v="ARAGUANEY"/>
    <s v="HK2014"/>
    <x v="0"/>
    <x v="0"/>
    <n v="206"/>
    <n v="3988"/>
    <n v="5141"/>
    <n v="4"/>
    <s v="51"/>
    <s v="41"/>
    <n v="3101"/>
    <n v="51.68333333333333"/>
  </r>
  <r>
    <d v="2024-06-01T00:00:00"/>
    <x v="5"/>
    <s v="0DH"/>
    <x v="26"/>
    <x v="0"/>
    <s v="YOPAL"/>
    <s v="ARAGUANEY"/>
    <s v="HK2096"/>
    <x v="0"/>
    <x v="0"/>
    <n v="88"/>
    <n v="3895"/>
    <n v="2212"/>
    <n v="4"/>
    <s v="22"/>
    <s v="12"/>
    <n v="1332"/>
    <n v="22.2"/>
  </r>
  <r>
    <d v="2024-06-01T00:00:00"/>
    <x v="5"/>
    <s v="0DL"/>
    <x v="11"/>
    <x v="0"/>
    <s v="MANÍ"/>
    <s v="SKDL"/>
    <s v="HK1425"/>
    <x v="0"/>
    <x v="0"/>
    <n v="17"/>
    <n v="4380"/>
    <n v="73"/>
    <n v="2"/>
    <s v="73"/>
    <n v="0"/>
    <n v="4380"/>
    <n v="73"/>
  </r>
  <r>
    <d v="2024-06-01T00:00:00"/>
    <x v="5"/>
    <s v="0DL"/>
    <x v="11"/>
    <x v="0"/>
    <s v="MANÍ"/>
    <s v="SKDL"/>
    <s v="HK1970"/>
    <x v="0"/>
    <x v="0"/>
    <n v="13"/>
    <n v="2400"/>
    <n v="40"/>
    <n v="2"/>
    <s v="40"/>
    <n v="0"/>
    <n v="2400"/>
    <n v="40"/>
  </r>
  <r>
    <d v="2024-06-01T00:00:00"/>
    <x v="5"/>
    <s v="0DL"/>
    <x v="11"/>
    <x v="0"/>
    <s v="MANÍ"/>
    <s v="SKDL"/>
    <s v="HK3419"/>
    <x v="3"/>
    <x v="0"/>
    <n v="16"/>
    <n v="2760"/>
    <n v="46"/>
    <n v="2"/>
    <s v="46"/>
    <n v="0"/>
    <n v="2760"/>
    <n v="46"/>
  </r>
  <r>
    <d v="2024-06-01T00:00:00"/>
    <x v="5"/>
    <s v="0DL"/>
    <x v="11"/>
    <x v="0"/>
    <s v="MANÍ"/>
    <s v="SKDL"/>
    <s v="HK5203"/>
    <x v="7"/>
    <x v="0"/>
    <n v="15"/>
    <n v="2790"/>
    <n v="4630"/>
    <n v="4"/>
    <s v="46"/>
    <s v="30"/>
    <n v="2790"/>
    <n v="46.5"/>
  </r>
  <r>
    <d v="2024-06-01T00:00:00"/>
    <x v="5"/>
    <s v="0DL"/>
    <x v="11"/>
    <x v="0"/>
    <s v="MANÍ"/>
    <s v="SKDL"/>
    <s v="HK5403"/>
    <x v="3"/>
    <x v="0"/>
    <n v="10"/>
    <n v="2640"/>
    <n v="44"/>
    <n v="2"/>
    <s v="44"/>
    <n v="0"/>
    <n v="2640"/>
    <n v="44"/>
  </r>
  <r>
    <d v="2024-06-01T00:00:00"/>
    <x v="5"/>
    <s v="0DL"/>
    <x v="11"/>
    <x v="5"/>
    <s v="PUERTO LÓPEZ"/>
    <s v="SKDL"/>
    <s v="HK1839"/>
    <x v="0"/>
    <x v="0"/>
    <n v="13"/>
    <n v="2130"/>
    <n v="3530"/>
    <n v="4"/>
    <s v="35"/>
    <s v="30"/>
    <n v="2130"/>
    <n v="35.5"/>
  </r>
  <r>
    <d v="2024-06-01T00:00:00"/>
    <x v="5"/>
    <s v="0DL"/>
    <x v="11"/>
    <x v="5"/>
    <s v="PUERTO LÓPEZ"/>
    <s v="SQNP"/>
    <s v="HK1535"/>
    <x v="0"/>
    <x v="0"/>
    <n v="14"/>
    <n v="3870"/>
    <n v="6430"/>
    <n v="4"/>
    <s v="64"/>
    <s v="30"/>
    <n v="3870"/>
    <n v="64.5"/>
  </r>
  <r>
    <d v="2024-06-01T00:00:00"/>
    <x v="5"/>
    <s v="0DL"/>
    <x v="11"/>
    <x v="5"/>
    <s v="PUERTO LÓPEZ"/>
    <s v="SQNP"/>
    <s v="HK1639"/>
    <x v="0"/>
    <x v="0"/>
    <n v="18"/>
    <n v="4590"/>
    <n v="7630"/>
    <n v="4"/>
    <s v="76"/>
    <s v="30"/>
    <n v="4590"/>
    <n v="76.5"/>
  </r>
  <r>
    <d v="2024-06-01T00:00:00"/>
    <x v="5"/>
    <s v="0DP"/>
    <x v="12"/>
    <x v="9"/>
    <s v="ARAUCA - ARAUCA"/>
    <s v="LOSGAVANES"/>
    <s v="HK2466"/>
    <x v="0"/>
    <x v="0"/>
    <n v="3"/>
    <n v="105"/>
    <n v="145"/>
    <n v="3"/>
    <s v="14"/>
    <s v="5"/>
    <n v="845"/>
    <n v="14.083333333333334"/>
  </r>
  <r>
    <d v="2024-06-01T00:00:00"/>
    <x v="5"/>
    <s v="0DR"/>
    <x v="13"/>
    <x v="0"/>
    <s v="TRINIDAD"/>
    <s v="MIRAVISTA"/>
    <s v="HK1042"/>
    <x v="2"/>
    <x v="0"/>
    <n v="453"/>
    <n v="6900"/>
    <n v="75"/>
    <n v="2"/>
    <s v="75"/>
    <n v="0"/>
    <n v="4500"/>
    <n v="75"/>
  </r>
  <r>
    <d v="2024-06-01T00:00:00"/>
    <x v="5"/>
    <s v="0DR"/>
    <x v="13"/>
    <x v="0"/>
    <s v="TRINIDAD"/>
    <s v="MIRAVISTA"/>
    <s v="HK1054"/>
    <x v="2"/>
    <x v="0"/>
    <n v="43"/>
    <n v="602"/>
    <n v="11"/>
    <n v="2"/>
    <s v="11"/>
    <n v="0"/>
    <n v="660"/>
    <n v="11"/>
  </r>
  <r>
    <d v="2024-06-01T00:00:00"/>
    <x v="5"/>
    <s v="0DR"/>
    <x v="13"/>
    <x v="0"/>
    <s v="TRINIDAD"/>
    <s v="MIRAVISTA"/>
    <s v="HK1454"/>
    <x v="0"/>
    <x v="0"/>
    <n v="334"/>
    <n v="4668"/>
    <n v="7430"/>
    <n v="4"/>
    <s v="74"/>
    <s v="30"/>
    <n v="4470"/>
    <n v="74.5"/>
  </r>
  <r>
    <d v="2024-06-01T00:00:00"/>
    <x v="5"/>
    <s v="0DR"/>
    <x v="13"/>
    <x v="0"/>
    <s v="TRINIDAD"/>
    <s v="MIRAVISTA"/>
    <s v="HK1684"/>
    <x v="2"/>
    <x v="0"/>
    <n v="456"/>
    <n v="7100"/>
    <n v="75"/>
    <n v="2"/>
    <s v="75"/>
    <n v="0"/>
    <n v="4500"/>
    <n v="75"/>
  </r>
  <r>
    <d v="2024-06-01T00:00:00"/>
    <x v="5"/>
    <s v="0DR"/>
    <x v="13"/>
    <x v="0"/>
    <s v="TRINIDAD"/>
    <s v="MIRAVISTA"/>
    <s v="HK647"/>
    <x v="0"/>
    <x v="0"/>
    <n v="351"/>
    <n v="4913"/>
    <n v="75"/>
    <n v="2"/>
    <s v="75"/>
    <n v="0"/>
    <n v="4500"/>
    <n v="75"/>
  </r>
  <r>
    <d v="2024-06-01T00:00:00"/>
    <x v="5"/>
    <s v="0DR"/>
    <x v="13"/>
    <x v="5"/>
    <s v="VILLAVICENCIO"/>
    <s v="NUEVACANAIMA"/>
    <s v="HK1054"/>
    <x v="2"/>
    <x v="0"/>
    <n v="292"/>
    <n v="4078"/>
    <n v="61"/>
    <n v="2"/>
    <s v="61"/>
    <n v="0"/>
    <n v="3660"/>
    <n v="61"/>
  </r>
  <r>
    <d v="2024-06-01T00:00:00"/>
    <x v="5"/>
    <s v="0DS"/>
    <x v="31"/>
    <x v="5"/>
    <s v="CABUYARO"/>
    <s v="9EU"/>
    <s v="HK1627"/>
    <x v="0"/>
    <x v="0"/>
    <n v="50"/>
    <n v="2088"/>
    <n v="21"/>
    <n v="2"/>
    <s v="21"/>
    <n v="0"/>
    <n v="1260"/>
    <n v="21"/>
  </r>
  <r>
    <d v="2024-06-01T00:00:00"/>
    <x v="5"/>
    <s v="0DS"/>
    <x v="31"/>
    <x v="5"/>
    <s v="PUERTO LÓPEZ"/>
    <s v="9JA"/>
    <s v="HK1627"/>
    <x v="0"/>
    <x v="0"/>
    <n v="112"/>
    <n v="5079"/>
    <n v="47"/>
    <n v="2"/>
    <s v="47"/>
    <n v="0"/>
    <n v="2820"/>
    <n v="47"/>
  </r>
  <r>
    <d v="2024-06-01T00:00:00"/>
    <x v="5"/>
    <s v="0DT"/>
    <x v="27"/>
    <x v="0"/>
    <s v="AGUAZUL"/>
    <s v="SQRJ"/>
    <s v="HK1652"/>
    <x v="0"/>
    <x v="0"/>
    <n v="5"/>
    <n v="160"/>
    <n v="4"/>
    <n v="1"/>
    <s v="4"/>
    <n v="0"/>
    <n v="240"/>
    <n v="4"/>
  </r>
  <r>
    <d v="2024-06-01T00:00:00"/>
    <x v="5"/>
    <s v="0DT"/>
    <x v="27"/>
    <x v="5"/>
    <s v="CUMARAL"/>
    <s v="SKIS"/>
    <s v="HK1619"/>
    <x v="0"/>
    <x v="0"/>
    <n v="1"/>
    <n v="40"/>
    <n v="1"/>
    <n v="1"/>
    <s v="1"/>
    <n v="0"/>
    <n v="60"/>
    <n v="1"/>
  </r>
  <r>
    <d v="2024-06-01T00:00:00"/>
    <x v="5"/>
    <s v="0DT"/>
    <x v="27"/>
    <x v="0"/>
    <s v="NUNCHÍA"/>
    <s v="NUA"/>
    <s v="HK1840"/>
    <x v="0"/>
    <x v="0"/>
    <n v="44"/>
    <n v="1320"/>
    <n v="33"/>
    <n v="2"/>
    <s v="33"/>
    <n v="0"/>
    <n v="1980"/>
    <n v="33"/>
  </r>
  <r>
    <d v="2024-06-01T00:00:00"/>
    <x v="5"/>
    <s v="0DT"/>
    <x v="27"/>
    <x v="5"/>
    <s v="PUERTO GAITÁN"/>
    <s v="MAHANAIM"/>
    <s v="HK1652"/>
    <x v="0"/>
    <x v="0"/>
    <n v="7"/>
    <n v="200"/>
    <n v="5"/>
    <n v="1"/>
    <s v="5"/>
    <n v="0"/>
    <n v="300"/>
    <n v="5"/>
  </r>
  <r>
    <d v="2024-06-01T00:00:00"/>
    <x v="5"/>
    <s v="0DT"/>
    <x v="27"/>
    <x v="5"/>
    <s v="PUERTO LÓPEZ"/>
    <s v="SQNS"/>
    <s v="HK1652"/>
    <x v="0"/>
    <x v="0"/>
    <n v="7"/>
    <n v="200"/>
    <n v="5"/>
    <n v="1"/>
    <s v="5"/>
    <n v="0"/>
    <n v="300"/>
    <n v="5"/>
  </r>
  <r>
    <d v="2024-06-01T00:00:00"/>
    <x v="5"/>
    <s v="0DU"/>
    <x v="14"/>
    <x v="16"/>
    <s v="CUMARIBO"/>
    <s v="7GS"/>
    <s v="HK1971"/>
    <x v="0"/>
    <x v="0"/>
    <n v="140"/>
    <n v="3263"/>
    <n v="49"/>
    <n v="2"/>
    <s v="49"/>
    <n v="0"/>
    <n v="2940"/>
    <n v="49"/>
  </r>
  <r>
    <d v="2024-06-01T00:00:00"/>
    <x v="5"/>
    <s v="0DU"/>
    <x v="14"/>
    <x v="0"/>
    <s v="MANÍ"/>
    <s v="SAS"/>
    <s v="HK1819"/>
    <x v="0"/>
    <x v="0"/>
    <n v="227"/>
    <n v="5491"/>
    <n v="75"/>
    <n v="2"/>
    <s v="75"/>
    <n v="0"/>
    <n v="4500"/>
    <n v="75"/>
  </r>
  <r>
    <d v="2024-06-01T00:00:00"/>
    <x v="5"/>
    <s v="0DU"/>
    <x v="14"/>
    <x v="5"/>
    <s v="PUERTO GAITÁN"/>
    <s v="7FU"/>
    <s v="HK745"/>
    <x v="0"/>
    <x v="0"/>
    <n v="100"/>
    <n v="1385"/>
    <n v="34"/>
    <n v="2"/>
    <s v="34"/>
    <n v="0"/>
    <n v="2040"/>
    <n v="34"/>
  </r>
  <r>
    <d v="2024-06-01T00:00:00"/>
    <x v="5"/>
    <s v="0DU"/>
    <x v="14"/>
    <x v="5"/>
    <s v="VILLAVICENCIO"/>
    <s v="9AV"/>
    <s v="HK1739"/>
    <x v="0"/>
    <x v="0"/>
    <n v="65"/>
    <n v="764"/>
    <n v="2250"/>
    <n v="4"/>
    <s v="22"/>
    <s v="50"/>
    <n v="1370"/>
    <n v="22.833333333333332"/>
  </r>
  <r>
    <d v="2024-06-01T00:00:00"/>
    <x v="5"/>
    <s v="0DU"/>
    <x v="14"/>
    <x v="5"/>
    <s v="VILLAVICENCIO"/>
    <s v="9AV"/>
    <s v="HK2319"/>
    <x v="0"/>
    <x v="0"/>
    <n v="165"/>
    <n v="2249"/>
    <n v="5450"/>
    <n v="4"/>
    <s v="54"/>
    <s v="50"/>
    <n v="3290"/>
    <n v="54.833333333333336"/>
  </r>
  <r>
    <d v="2024-06-01T00:00:00"/>
    <x v="5"/>
    <s v="0DU"/>
    <x v="14"/>
    <x v="5"/>
    <s v="VILLAVICENCIO"/>
    <s v="9AV"/>
    <s v="HK806"/>
    <x v="0"/>
    <x v="0"/>
    <n v="49"/>
    <n v="653"/>
    <n v="17"/>
    <n v="2"/>
    <s v="17"/>
    <n v="0"/>
    <n v="1020"/>
    <n v="17"/>
  </r>
  <r>
    <d v="2024-06-01T00:00:00"/>
    <x v="5"/>
    <s v="0DX"/>
    <x v="15"/>
    <x v="0"/>
    <s v="NUNCHÍA"/>
    <s v="NUT"/>
    <s v="HK1380"/>
    <x v="2"/>
    <x v="0"/>
    <n v="176"/>
    <n v="2640"/>
    <n v="66"/>
    <n v="2"/>
    <s v="66"/>
    <n v="0"/>
    <n v="3960"/>
    <n v="66"/>
  </r>
  <r>
    <d v="2024-06-01T00:00:00"/>
    <x v="5"/>
    <s v="0DX"/>
    <x v="15"/>
    <x v="0"/>
    <s v="NUNCHÍA"/>
    <s v="NUT"/>
    <s v="HK1784"/>
    <x v="2"/>
    <x v="0"/>
    <n v="186"/>
    <n v="2800"/>
    <n v="70"/>
    <n v="2"/>
    <s v="70"/>
    <n v="0"/>
    <n v="4200"/>
    <n v="70"/>
  </r>
  <r>
    <d v="2024-06-01T00:00:00"/>
    <x v="5"/>
    <s v="0DX"/>
    <x v="15"/>
    <x v="0"/>
    <s v="NUNCHÍA"/>
    <s v="NUT"/>
    <s v="HK531"/>
    <x v="2"/>
    <x v="0"/>
    <n v="122"/>
    <n v="1840"/>
    <n v="46"/>
    <n v="2"/>
    <s v="46"/>
    <n v="0"/>
    <n v="2760"/>
    <n v="46"/>
  </r>
  <r>
    <d v="2024-06-01T00:00:00"/>
    <x v="5"/>
    <s v="0DX"/>
    <x v="15"/>
    <x v="10"/>
    <s v="VILLANUEVA"/>
    <s v="9AO"/>
    <s v="HK1136"/>
    <x v="2"/>
    <x v="0"/>
    <n v="64"/>
    <n v="960"/>
    <n v="24"/>
    <n v="2"/>
    <s v="24"/>
    <n v="0"/>
    <n v="1440"/>
    <n v="24"/>
  </r>
  <r>
    <d v="2024-06-01T00:00:00"/>
    <x v="5"/>
    <s v="0DX"/>
    <x v="15"/>
    <x v="10"/>
    <s v="VILLANUEVA"/>
    <s v="9AO"/>
    <s v="HK1159"/>
    <x v="2"/>
    <x v="0"/>
    <n v="32"/>
    <n v="480"/>
    <n v="12"/>
    <n v="2"/>
    <s v="12"/>
    <n v="0"/>
    <n v="720"/>
    <n v="12"/>
  </r>
  <r>
    <d v="2024-06-01T00:00:00"/>
    <x v="5"/>
    <s v="0DX"/>
    <x v="15"/>
    <x v="10"/>
    <s v="VILLANUEVA"/>
    <s v="9AO"/>
    <s v="HK370"/>
    <x v="2"/>
    <x v="0"/>
    <n v="104"/>
    <n v="1560"/>
    <n v="39"/>
    <n v="2"/>
    <s v="39"/>
    <n v="0"/>
    <n v="2340"/>
    <n v="39"/>
  </r>
  <r>
    <d v="2024-06-01T00:00:00"/>
    <x v="5"/>
    <s v="0DX"/>
    <x v="15"/>
    <x v="10"/>
    <s v="VILLANUEVA"/>
    <s v="9AO"/>
    <s v="HK673"/>
    <x v="2"/>
    <x v="0"/>
    <n v="154"/>
    <n v="2320"/>
    <n v="58"/>
    <n v="2"/>
    <s v="58"/>
    <n v="0"/>
    <n v="3480"/>
    <n v="58"/>
  </r>
  <r>
    <d v="2024-06-01T00:00:00"/>
    <x v="5"/>
    <s v="0DX"/>
    <x v="15"/>
    <x v="10"/>
    <s v="VILLANUEVA"/>
    <s v="9AO"/>
    <s v="HK946"/>
    <x v="2"/>
    <x v="0"/>
    <n v="90"/>
    <n v="1360"/>
    <n v="34"/>
    <n v="2"/>
    <s v="34"/>
    <n v="0"/>
    <n v="2040"/>
    <n v="34"/>
  </r>
  <r>
    <d v="2024-06-01T00:00:00"/>
    <x v="5"/>
    <s v="0DX"/>
    <x v="15"/>
    <x v="0"/>
    <s v="YOPAL"/>
    <s v="BUO"/>
    <s v="HK1160"/>
    <x v="2"/>
    <x v="0"/>
    <n v="170"/>
    <n v="2560"/>
    <n v="64"/>
    <n v="2"/>
    <s v="64"/>
    <n v="0"/>
    <n v="3840"/>
    <n v="64"/>
  </r>
  <r>
    <d v="2024-06-01T00:00:00"/>
    <x v="5"/>
    <s v="0DX"/>
    <x v="15"/>
    <x v="0"/>
    <s v="YOPAL"/>
    <s v="BUO"/>
    <s v="HK616"/>
    <x v="2"/>
    <x v="0"/>
    <n v="112"/>
    <n v="1680"/>
    <n v="42"/>
    <n v="2"/>
    <s v="42"/>
    <n v="0"/>
    <n v="2520"/>
    <n v="42"/>
  </r>
  <r>
    <d v="2024-06-01T00:00:00"/>
    <x v="5"/>
    <s v="0DY"/>
    <x v="16"/>
    <x v="6"/>
    <s v="LÉRIDA"/>
    <s v="9IDY"/>
    <s v="HK1674"/>
    <x v="2"/>
    <x v="0"/>
    <n v="25"/>
    <n v="250"/>
    <n v="10"/>
    <n v="2"/>
    <s v="10"/>
    <n v="0"/>
    <n v="600"/>
    <n v="10"/>
  </r>
  <r>
    <d v="2024-06-01T00:00:00"/>
    <x v="5"/>
    <s v="0DY"/>
    <x v="16"/>
    <x v="6"/>
    <s v="LÉRIDA"/>
    <s v="9IDY"/>
    <s v="HK389"/>
    <x v="2"/>
    <x v="0"/>
    <n v="50"/>
    <n v="500"/>
    <n v="2010"/>
    <n v="4"/>
    <s v="20"/>
    <s v="10"/>
    <n v="1210"/>
    <n v="20.166666666666668"/>
  </r>
  <r>
    <d v="2024-06-01T00:00:00"/>
    <x v="5"/>
    <s v="0ER"/>
    <x v="17"/>
    <x v="0"/>
    <s v="YOPAL"/>
    <s v="LAREFORMA"/>
    <s v="HK1628"/>
    <x v="0"/>
    <x v="0"/>
    <n v="10"/>
    <n v="2610"/>
    <n v="4330"/>
    <n v="4"/>
    <s v="43"/>
    <s v="30"/>
    <n v="2610"/>
    <n v="43.5"/>
  </r>
  <r>
    <d v="2024-06-01T00:00:00"/>
    <x v="5"/>
    <s v="0ER"/>
    <x v="17"/>
    <x v="0"/>
    <s v="YOPAL"/>
    <s v="LAREFORMA"/>
    <s v="HK1733"/>
    <x v="0"/>
    <x v="0"/>
    <n v="11"/>
    <n v="2370"/>
    <n v="3939"/>
    <n v="4"/>
    <s v="39"/>
    <s v="39"/>
    <n v="2379"/>
    <n v="39.65"/>
  </r>
  <r>
    <d v="2024-06-01T00:00:00"/>
    <x v="5"/>
    <s v="0ER"/>
    <x v="17"/>
    <x v="0"/>
    <s v="YOPAL"/>
    <s v="LAREFORMA"/>
    <s v="HK1914"/>
    <x v="0"/>
    <x v="0"/>
    <n v="18"/>
    <n v="3690"/>
    <n v="6130"/>
    <n v="4"/>
    <s v="61"/>
    <s v="30"/>
    <n v="3690"/>
    <n v="61.5"/>
  </r>
  <r>
    <d v="2024-06-01T00:00:00"/>
    <x v="5"/>
    <s v="0ER"/>
    <x v="17"/>
    <x v="0"/>
    <s v="YOPAL"/>
    <s v="LAREFORMA"/>
    <s v="HK1967"/>
    <x v="0"/>
    <x v="0"/>
    <n v="2"/>
    <n v="330"/>
    <n v="530"/>
    <n v="3"/>
    <s v="53"/>
    <s v="0"/>
    <n v="3180"/>
    <n v="53"/>
  </r>
  <r>
    <d v="2024-06-01T00:00:00"/>
    <x v="5"/>
    <s v="0EV"/>
    <x v="19"/>
    <x v="4"/>
    <s v="APARTADÓ"/>
    <s v="7KK"/>
    <s v="HK5380"/>
    <x v="5"/>
    <x v="1"/>
    <n v="31"/>
    <n v="2318"/>
    <n v="127"/>
    <n v="3"/>
    <s v="12"/>
    <s v="7"/>
    <n v="727"/>
    <n v="12.116666666666667"/>
  </r>
  <r>
    <d v="2024-06-01T00:00:00"/>
    <x v="5"/>
    <s v="0EV"/>
    <x v="19"/>
    <x v="4"/>
    <s v="APARTADÓ"/>
    <s v="7KK"/>
    <s v="HK5381"/>
    <x v="5"/>
    <x v="1"/>
    <n v="128"/>
    <n v="8766"/>
    <n v="64"/>
    <n v="2"/>
    <s v="64"/>
    <n v="0"/>
    <n v="3840"/>
    <n v="64"/>
  </r>
  <r>
    <d v="2024-06-01T00:00:00"/>
    <x v="5"/>
    <s v="0EV"/>
    <x v="19"/>
    <x v="4"/>
    <s v="APARTADÓ"/>
    <s v="7KK"/>
    <s v="HK5386"/>
    <x v="5"/>
    <x v="1"/>
    <n v="141"/>
    <n v="10669"/>
    <n v="682"/>
    <n v="3"/>
    <s v="68"/>
    <s v="2"/>
    <n v="4082"/>
    <n v="68.033333333333331"/>
  </r>
  <r>
    <d v="2024-06-01T00:00:00"/>
    <x v="5"/>
    <s v="0EW"/>
    <x v="28"/>
    <x v="7"/>
    <s v="ANSERMANUEVO"/>
    <s v="SQGD"/>
    <s v="HK5359"/>
    <x v="8"/>
    <x v="7"/>
    <n v="3"/>
    <n v="54"/>
    <n v="183"/>
    <n v="3"/>
    <s v="18"/>
    <s v="3"/>
    <n v="1083"/>
    <n v="18.05"/>
  </r>
  <r>
    <d v="2024-06-01T00:00:00"/>
    <x v="5"/>
    <s v="0EW"/>
    <x v="28"/>
    <x v="12"/>
    <s v="BALBOA"/>
    <s v="SKDA"/>
    <s v="HK5356"/>
    <x v="8"/>
    <x v="7"/>
    <n v="3"/>
    <n v="129"/>
    <n v="195"/>
    <n v="3"/>
    <s v="19"/>
    <s v="5"/>
    <n v="1145"/>
    <n v="19.083333333333332"/>
  </r>
  <r>
    <d v="2024-06-01T00:00:00"/>
    <x v="5"/>
    <s v="0EW"/>
    <x v="28"/>
    <x v="7"/>
    <s v="CAICEDONIA"/>
    <s v="SQGD"/>
    <s v="HK5356"/>
    <x v="8"/>
    <x v="5"/>
    <n v="7"/>
    <n v="123"/>
    <n v="635"/>
    <n v="3"/>
    <s v="63"/>
    <s v="5"/>
    <n v="3785"/>
    <n v="63.083333333333336"/>
  </r>
  <r>
    <d v="2024-06-01T00:00:00"/>
    <x v="5"/>
    <s v="0EW"/>
    <x v="28"/>
    <x v="7"/>
    <s v="CAICEDONIA"/>
    <s v="SQGD"/>
    <s v="HK5356"/>
    <x v="8"/>
    <x v="6"/>
    <n v="3"/>
    <n v="44"/>
    <n v="253"/>
    <n v="3"/>
    <s v="25"/>
    <s v="3"/>
    <n v="1503"/>
    <n v="25.05"/>
  </r>
  <r>
    <d v="2024-06-01T00:00:00"/>
    <x v="5"/>
    <s v="0EW"/>
    <x v="28"/>
    <x v="7"/>
    <s v="CAICEDONIA"/>
    <s v="SQGD"/>
    <s v="HK5359"/>
    <x v="8"/>
    <x v="5"/>
    <n v="2"/>
    <n v="35"/>
    <n v="2"/>
    <n v="1"/>
    <s v="2"/>
    <n v="0"/>
    <n v="120"/>
    <n v="2"/>
  </r>
  <r>
    <d v="2024-06-01T00:00:00"/>
    <x v="5"/>
    <s v="0EW"/>
    <x v="28"/>
    <x v="7"/>
    <s v="CAICEDONIA"/>
    <s v="SQGD"/>
    <s v="HK5359"/>
    <x v="8"/>
    <x v="6"/>
    <n v="3"/>
    <n v="62"/>
    <n v="315"/>
    <n v="3"/>
    <s v="31"/>
    <s v="5"/>
    <n v="1865"/>
    <n v="31.083333333333332"/>
  </r>
  <r>
    <d v="2024-06-01T00:00:00"/>
    <x v="5"/>
    <s v="0EW"/>
    <x v="28"/>
    <x v="7"/>
    <s v="CARTAGO"/>
    <s v="SKDA"/>
    <s v="HK5207"/>
    <x v="8"/>
    <x v="7"/>
    <n v="1"/>
    <n v="19"/>
    <n v="29"/>
    <n v="2"/>
    <s v="29"/>
    <n v="0"/>
    <n v="1740"/>
    <n v="29"/>
  </r>
  <r>
    <d v="2024-06-01T00:00:00"/>
    <x v="5"/>
    <s v="0EW"/>
    <x v="28"/>
    <x v="7"/>
    <s v="CARTAGO"/>
    <s v="SQGD"/>
    <s v="HK5207"/>
    <x v="8"/>
    <x v="7"/>
    <n v="4"/>
    <n v="75"/>
    <n v="225"/>
    <n v="3"/>
    <s v="22"/>
    <s v="5"/>
    <n v="1325"/>
    <n v="22.083333333333332"/>
  </r>
  <r>
    <d v="2024-06-01T00:00:00"/>
    <x v="5"/>
    <s v="0EW"/>
    <x v="28"/>
    <x v="7"/>
    <s v="CARTAGO"/>
    <s v="SQGD"/>
    <s v="HK5356"/>
    <x v="8"/>
    <x v="7"/>
    <n v="7"/>
    <n v="169"/>
    <n v="442"/>
    <n v="3"/>
    <s v="44"/>
    <s v="2"/>
    <n v="2642"/>
    <n v="44.033333333333331"/>
  </r>
  <r>
    <d v="2024-06-01T00:00:00"/>
    <x v="5"/>
    <s v="0EW"/>
    <x v="28"/>
    <x v="7"/>
    <s v="CARTAGO"/>
    <s v="SQGD"/>
    <s v="HK5356"/>
    <x v="8"/>
    <x v="6"/>
    <n v="6"/>
    <n v="114"/>
    <n v="23"/>
    <n v="2"/>
    <s v="23"/>
    <n v="0"/>
    <n v="1380"/>
    <n v="23"/>
  </r>
  <r>
    <d v="2024-06-01T00:00:00"/>
    <x v="5"/>
    <s v="0EW"/>
    <x v="28"/>
    <x v="7"/>
    <s v="CARTAGO"/>
    <s v="SQGD"/>
    <s v="HK5359"/>
    <x v="8"/>
    <x v="7"/>
    <n v="13"/>
    <n v="260"/>
    <n v="761"/>
    <n v="3"/>
    <s v="76"/>
    <s v="1"/>
    <n v="4561"/>
    <n v="76.016666666666666"/>
  </r>
  <r>
    <d v="2024-06-01T00:00:00"/>
    <x v="5"/>
    <s v="0EW"/>
    <x v="28"/>
    <x v="7"/>
    <s v="CARTAGO"/>
    <s v="SQGD"/>
    <s v="HK5359"/>
    <x v="8"/>
    <x v="6"/>
    <n v="4"/>
    <n v="75"/>
    <n v="145"/>
    <n v="3"/>
    <s v="14"/>
    <s v="5"/>
    <n v="845"/>
    <n v="14.083333333333334"/>
  </r>
  <r>
    <d v="2024-06-01T00:00:00"/>
    <x v="5"/>
    <s v="0EW"/>
    <x v="28"/>
    <x v="15"/>
    <s v="LA VICTORIA"/>
    <s v="SQGD"/>
    <s v="HK5359"/>
    <x v="8"/>
    <x v="7"/>
    <n v="2"/>
    <n v="39"/>
    <n v="12"/>
    <n v="2"/>
    <s v="12"/>
    <n v="0"/>
    <n v="720"/>
    <n v="12"/>
  </r>
  <r>
    <d v="2024-06-01T00:00:00"/>
    <x v="5"/>
    <s v="0EW"/>
    <x v="28"/>
    <x v="13"/>
    <s v="LA VIRGINIA"/>
    <s v="SKDA"/>
    <s v="HK5356"/>
    <x v="8"/>
    <x v="7"/>
    <n v="1"/>
    <n v="10"/>
    <n v="14"/>
    <n v="2"/>
    <s v="14"/>
    <n v="0"/>
    <n v="840"/>
    <n v="14"/>
  </r>
  <r>
    <d v="2024-06-01T00:00:00"/>
    <x v="5"/>
    <s v="0EW"/>
    <x v="28"/>
    <x v="13"/>
    <s v="LA VIRGINIA"/>
    <s v="SQGD"/>
    <s v="HK5359"/>
    <x v="8"/>
    <x v="7"/>
    <n v="2"/>
    <n v="30"/>
    <n v="205"/>
    <n v="3"/>
    <s v="20"/>
    <s v="5"/>
    <n v="1205"/>
    <n v="20.083333333333332"/>
  </r>
  <r>
    <d v="2024-06-01T00:00:00"/>
    <x v="5"/>
    <s v="0EW"/>
    <x v="28"/>
    <x v="7"/>
    <s v="OBANDO"/>
    <s v="SQGD"/>
    <s v="HK5207"/>
    <x v="8"/>
    <x v="7"/>
    <n v="2"/>
    <n v="41"/>
    <n v="101"/>
    <n v="3"/>
    <s v="10"/>
    <s v="1"/>
    <n v="601"/>
    <n v="10.016666666666667"/>
  </r>
  <r>
    <d v="2024-06-01T00:00:00"/>
    <x v="5"/>
    <s v="0EW"/>
    <x v="28"/>
    <x v="7"/>
    <s v="OBANDO"/>
    <s v="SQGD"/>
    <s v="HK5356"/>
    <x v="8"/>
    <x v="7"/>
    <n v="5"/>
    <n v="140"/>
    <n v="228"/>
    <n v="3"/>
    <s v="22"/>
    <s v="8"/>
    <n v="1328"/>
    <n v="22.133333333333333"/>
  </r>
  <r>
    <d v="2024-06-01T00:00:00"/>
    <x v="5"/>
    <s v="0EW"/>
    <x v="28"/>
    <x v="7"/>
    <s v="OBANDO"/>
    <s v="SQGD"/>
    <s v="HK5356"/>
    <x v="8"/>
    <x v="5"/>
    <n v="12"/>
    <n v="218"/>
    <n v="477"/>
    <n v="3"/>
    <s v="47"/>
    <s v="7"/>
    <n v="2827"/>
    <n v="47.116666666666667"/>
  </r>
  <r>
    <d v="2024-06-01T00:00:00"/>
    <x v="5"/>
    <s v="0EW"/>
    <x v="28"/>
    <x v="7"/>
    <s v="OBANDO"/>
    <s v="SQGD"/>
    <s v="HK5359"/>
    <x v="8"/>
    <x v="7"/>
    <n v="11"/>
    <n v="243"/>
    <n v="38"/>
    <n v="2"/>
    <s v="38"/>
    <n v="0"/>
    <n v="2280"/>
    <n v="38"/>
  </r>
  <r>
    <d v="2024-06-01T00:00:00"/>
    <x v="5"/>
    <s v="0EW"/>
    <x v="28"/>
    <x v="7"/>
    <s v="OBANDO"/>
    <s v="SQGD"/>
    <s v="HK5359"/>
    <x v="8"/>
    <x v="5"/>
    <n v="12"/>
    <n v="230"/>
    <n v="559"/>
    <n v="3"/>
    <s v="55"/>
    <s v="9"/>
    <n v="3309"/>
    <n v="55.15"/>
  </r>
  <r>
    <d v="2024-06-01T00:00:00"/>
    <x v="5"/>
    <s v="0EW"/>
    <x v="28"/>
    <x v="13"/>
    <s v="PEREIRA"/>
    <s v="SQGD"/>
    <s v="HK5356"/>
    <x v="8"/>
    <x v="5"/>
    <n v="2"/>
    <n v="24"/>
    <n v="114"/>
    <n v="3"/>
    <s v="11"/>
    <s v="4"/>
    <n v="664"/>
    <n v="11.066666666666666"/>
  </r>
  <r>
    <d v="2024-06-01T00:00:00"/>
    <x v="5"/>
    <s v="0EW"/>
    <x v="28"/>
    <x v="13"/>
    <s v="PEREIRA"/>
    <s v="SQGD"/>
    <s v="HK5356"/>
    <x v="8"/>
    <x v="6"/>
    <n v="1"/>
    <n v="20"/>
    <n v="49"/>
    <n v="2"/>
    <s v="49"/>
    <n v="0"/>
    <n v="2940"/>
    <n v="49"/>
  </r>
  <r>
    <d v="2024-06-01T00:00:00"/>
    <x v="5"/>
    <s v="0EW"/>
    <x v="28"/>
    <x v="17"/>
    <s v="QUIMBAYA"/>
    <s v="SQGD"/>
    <s v="HK5356"/>
    <x v="8"/>
    <x v="5"/>
    <n v="6"/>
    <n v="92"/>
    <n v="458"/>
    <n v="3"/>
    <s v="45"/>
    <s v="8"/>
    <n v="2708"/>
    <n v="45.133333333333333"/>
  </r>
  <r>
    <d v="2024-06-01T00:00:00"/>
    <x v="5"/>
    <s v="0EW"/>
    <x v="28"/>
    <x v="17"/>
    <s v="QUIMBAYA"/>
    <s v="SQGD"/>
    <s v="HK5359"/>
    <x v="8"/>
    <x v="5"/>
    <n v="2"/>
    <n v="28"/>
    <n v="9"/>
    <n v="1"/>
    <s v="9"/>
    <n v="0"/>
    <n v="540"/>
    <n v="9"/>
  </r>
  <r>
    <d v="2024-06-01T00:00:00"/>
    <x v="5"/>
    <s v="0EW"/>
    <x v="28"/>
    <x v="7"/>
    <s v="ROLDANILLO"/>
    <s v="SQGD"/>
    <s v="HK5359"/>
    <x v="8"/>
    <x v="7"/>
    <n v="1"/>
    <n v="21"/>
    <n v="102"/>
    <n v="3"/>
    <s v="10"/>
    <s v="2"/>
    <n v="602"/>
    <n v="10.033333333333333"/>
  </r>
  <r>
    <d v="2024-06-01T00:00:00"/>
    <x v="5"/>
    <s v="0EW"/>
    <x v="28"/>
    <x v="7"/>
    <s v="TORO"/>
    <s v="SQGD"/>
    <s v="HK5207"/>
    <x v="8"/>
    <x v="7"/>
    <n v="1"/>
    <n v="20"/>
    <n v="5"/>
    <n v="1"/>
    <s v="5"/>
    <n v="0"/>
    <n v="300"/>
    <n v="5"/>
  </r>
  <r>
    <d v="2024-06-01T00:00:00"/>
    <x v="5"/>
    <s v="0EW"/>
    <x v="28"/>
    <x v="7"/>
    <s v="TORO"/>
    <s v="SQGD"/>
    <s v="HK5356"/>
    <x v="8"/>
    <x v="7"/>
    <n v="2"/>
    <n v="43"/>
    <n v="61"/>
    <n v="2"/>
    <s v="61"/>
    <n v="0"/>
    <n v="3660"/>
    <n v="61"/>
  </r>
  <r>
    <d v="2024-06-01T00:00:00"/>
    <x v="5"/>
    <s v="0EW"/>
    <x v="28"/>
    <x v="7"/>
    <s v="TORO"/>
    <s v="SQGD"/>
    <s v="HK5356"/>
    <x v="8"/>
    <x v="5"/>
    <n v="3"/>
    <n v="40"/>
    <n v="6"/>
    <n v="1"/>
    <s v="6"/>
    <n v="0"/>
    <n v="360"/>
    <n v="6"/>
  </r>
  <r>
    <d v="2024-06-01T00:00:00"/>
    <x v="5"/>
    <s v="0EW"/>
    <x v="28"/>
    <x v="7"/>
    <s v="TORO"/>
    <s v="SQGD"/>
    <s v="HK5359"/>
    <x v="8"/>
    <x v="7"/>
    <n v="6"/>
    <n v="134"/>
    <n v="374"/>
    <n v="3"/>
    <s v="37"/>
    <s v="4"/>
    <n v="2224"/>
    <n v="37.06666666666667"/>
  </r>
  <r>
    <d v="2024-06-01T00:00:00"/>
    <x v="5"/>
    <s v="0EW"/>
    <x v="28"/>
    <x v="14"/>
    <s v="VITERBO"/>
    <s v="SKDA"/>
    <s v="HK5207"/>
    <x v="8"/>
    <x v="7"/>
    <n v="1"/>
    <n v="35"/>
    <n v="104"/>
    <n v="3"/>
    <s v="10"/>
    <s v="4"/>
    <n v="604"/>
    <n v="10.066666666666666"/>
  </r>
  <r>
    <d v="2024-06-01T00:00:00"/>
    <x v="5"/>
    <s v="0EW"/>
    <x v="28"/>
    <x v="14"/>
    <s v="VITERBO"/>
    <s v="SKDA"/>
    <s v="HK5356"/>
    <x v="8"/>
    <x v="7"/>
    <n v="7"/>
    <n v="149"/>
    <n v="424"/>
    <n v="3"/>
    <s v="42"/>
    <s v="4"/>
    <n v="2524"/>
    <n v="42.06666666666667"/>
  </r>
  <r>
    <d v="2024-06-01T00:00:00"/>
    <x v="5"/>
    <s v="0EW"/>
    <x v="28"/>
    <x v="7"/>
    <s v="ZARZAL"/>
    <s v="SQGD"/>
    <s v="HK5356"/>
    <x v="8"/>
    <x v="7"/>
    <n v="3"/>
    <n v="47"/>
    <n v="217"/>
    <n v="3"/>
    <s v="21"/>
    <s v="7"/>
    <n v="1267"/>
    <n v="21.116666666666667"/>
  </r>
  <r>
    <d v="2024-06-01T00:00:00"/>
    <x v="5"/>
    <s v="0EW"/>
    <x v="28"/>
    <x v="7"/>
    <s v="ZARZAL"/>
    <s v="SQGD"/>
    <s v="HK5359"/>
    <x v="8"/>
    <x v="7"/>
    <n v="10"/>
    <n v="187"/>
    <n v="927"/>
    <n v="3"/>
    <s v="92"/>
    <s v="7"/>
    <n v="5527"/>
    <n v="92.11666666666666"/>
  </r>
  <r>
    <d v="2024-06-01T00:00:00"/>
    <x v="5"/>
    <s v="ODV"/>
    <x v="21"/>
    <x v="5"/>
    <s v="FUENTE DE ORO"/>
    <s v="MAJAGUAL"/>
    <s v="HK1738"/>
    <x v="12"/>
    <x v="0"/>
    <n v="368"/>
    <n v="5148"/>
    <n v="100"/>
    <n v="3"/>
    <n v="100"/>
    <s v="0"/>
    <n v="6000"/>
    <n v="100"/>
  </r>
  <r>
    <d v="2024-06-01T00:00:00"/>
    <x v="5"/>
    <s v="ODV"/>
    <x v="21"/>
    <x v="5"/>
    <s v="FUENTE DE ORO"/>
    <s v="MAJAGUAL"/>
    <s v="HK1738"/>
    <x v="12"/>
    <x v="5"/>
    <n v="3"/>
    <n v="46"/>
    <n v="130"/>
    <n v="3"/>
    <n v="1"/>
    <n v="30"/>
    <n v="90"/>
    <n v="1.5"/>
  </r>
  <r>
    <d v="2024-06-01T00:00:00"/>
    <x v="5"/>
    <s v="ODV"/>
    <x v="21"/>
    <x v="5"/>
    <s v="FUENTE DE ORO"/>
    <s v="MAJAGUAL"/>
    <s v="HK1738"/>
    <x v="0"/>
    <x v="2"/>
    <n v="28"/>
    <n v="343"/>
    <n v="10"/>
    <n v="2"/>
    <s v="10"/>
    <n v="0"/>
    <n v="600"/>
    <n v="10"/>
  </r>
  <r>
    <d v="2024-06-01T00:00:00"/>
    <x v="5"/>
    <s v="ODV"/>
    <x v="21"/>
    <x v="5"/>
    <s v="FUENTE DE ORO"/>
    <s v="MAJAGUAL"/>
    <s v="HK1738"/>
    <x v="11"/>
    <x v="4"/>
    <n v="10"/>
    <n v="127"/>
    <n v="4"/>
    <n v="1"/>
    <s v="4"/>
    <n v="0"/>
    <n v="240"/>
    <n v="4"/>
  </r>
  <r>
    <d v="2024-06-01T00:00:00"/>
    <x v="5"/>
    <s v="OEY"/>
    <x v="22"/>
    <x v="7"/>
    <s v="GUACARÍ"/>
    <s v="SQIH"/>
    <s v="HK5371"/>
    <x v="4"/>
    <x v="7"/>
    <n v="66"/>
    <n v="835.42"/>
    <n v="367"/>
    <n v="3"/>
    <s v="36"/>
    <s v="7"/>
    <n v="2167"/>
    <n v="36.116666666666667"/>
  </r>
  <r>
    <d v="2024-06-01T00:00:00"/>
    <x v="5"/>
    <s v="OEY"/>
    <x v="22"/>
    <x v="7"/>
    <s v="PALMIRA"/>
    <s v="SQIM"/>
    <s v="HK5371"/>
    <x v="4"/>
    <x v="7"/>
    <n v="39"/>
    <n v="701.2"/>
    <n v="233"/>
    <n v="3"/>
    <s v="23"/>
    <s v="3"/>
    <n v="1383"/>
    <n v="23.05"/>
  </r>
  <r>
    <d v="2024-06-01T00:00:00"/>
    <x v="5"/>
    <s v="OEY"/>
    <x v="22"/>
    <x v="7"/>
    <s v="PRADERA"/>
    <s v="SQCA"/>
    <s v="HK5372"/>
    <x v="6"/>
    <x v="7"/>
    <n v="123"/>
    <n v="1709.07"/>
    <n v="746"/>
    <n v="3"/>
    <s v="74"/>
    <s v="6"/>
    <n v="4446"/>
    <n v="74.099999999999994"/>
  </r>
  <r>
    <d v="2024-07-01T00:00:00"/>
    <x v="6"/>
    <s v="0BE"/>
    <x v="29"/>
    <x v="18"/>
    <s v="SABANA DE TORRES"/>
    <s v="SBT"/>
    <s v="HK1468"/>
    <x v="0"/>
    <x v="3"/>
    <n v="154"/>
    <n v="3160.04"/>
    <n v="67.7"/>
    <n v="4"/>
    <s v="67"/>
    <s v=",7"/>
    <n v="4020.7"/>
    <n v="67.01166666666667"/>
  </r>
  <r>
    <d v="2024-07-01T00:00:00"/>
    <x v="6"/>
    <s v="0BE"/>
    <x v="29"/>
    <x v="0"/>
    <s v="SAN LUIS DE PALENQUE"/>
    <s v="ELE"/>
    <s v="HK2066"/>
    <x v="0"/>
    <x v="0"/>
    <n v="135"/>
    <n v="2.02"/>
    <n v="41"/>
    <n v="2"/>
    <s v="41"/>
    <n v="0"/>
    <n v="2460"/>
    <n v="41"/>
  </r>
  <r>
    <d v="2024-07-01T00:00:00"/>
    <x v="6"/>
    <s v="0BE"/>
    <x v="29"/>
    <x v="0"/>
    <s v="SAN LUIS DE PALENQUE"/>
    <s v="ELE"/>
    <s v="HK638"/>
    <x v="2"/>
    <x v="0"/>
    <n v="157"/>
    <n v="2.35"/>
    <n v="54"/>
    <n v="2"/>
    <s v="54"/>
    <n v="0"/>
    <n v="3240"/>
    <n v="54"/>
  </r>
  <r>
    <d v="2024-07-01T00:00:00"/>
    <x v="6"/>
    <s v="0BE"/>
    <x v="29"/>
    <x v="3"/>
    <s v="ZONA BANANERA"/>
    <s v="9IS"/>
    <s v="HK4457"/>
    <x v="10"/>
    <x v="1"/>
    <n v="30"/>
    <n v="3162.91"/>
    <n v="22.1"/>
    <n v="4"/>
    <s v="22"/>
    <s v=",1"/>
    <n v="1320.1"/>
    <n v="22.001666666666665"/>
  </r>
  <r>
    <d v="2024-07-01T00:00:00"/>
    <x v="6"/>
    <s v="0BE"/>
    <x v="29"/>
    <x v="3"/>
    <s v="ZONA BANANERA"/>
    <s v="9IS"/>
    <s v="HK5172"/>
    <x v="10"/>
    <x v="1"/>
    <n v="105"/>
    <n v="4704.3599999999997"/>
    <n v="58.1"/>
    <n v="4"/>
    <s v="58"/>
    <s v=",1"/>
    <n v="3480.1"/>
    <n v="58.001666666666665"/>
  </r>
  <r>
    <d v="2024-07-01T00:00:00"/>
    <x v="6"/>
    <s v="0BE"/>
    <x v="29"/>
    <x v="3"/>
    <s v="ZONA BANANERA"/>
    <s v="9IS"/>
    <s v="HK5253"/>
    <x v="10"/>
    <x v="1"/>
    <n v="48"/>
    <n v="3452.28"/>
    <n v="36.700000000000003"/>
    <n v="4"/>
    <s v="36"/>
    <s v=",7"/>
    <n v="2160.6999999999998"/>
    <n v="36.011666666666663"/>
  </r>
  <r>
    <d v="2024-07-01T00:00:00"/>
    <x v="6"/>
    <s v="0BH"/>
    <x v="0"/>
    <x v="0"/>
    <s v="MANÍ"/>
    <s v="CPNA"/>
    <s v="HK2108"/>
    <x v="0"/>
    <x v="0"/>
    <n v="9"/>
    <n v="1820"/>
    <n v="26"/>
    <n v="2"/>
    <s v="26"/>
    <n v="0"/>
    <n v="1560"/>
    <n v="26"/>
  </r>
  <r>
    <d v="2024-07-01T00:00:00"/>
    <x v="6"/>
    <s v="0BH"/>
    <x v="0"/>
    <x v="0"/>
    <s v="MANÍ"/>
    <s v="CPNA"/>
    <s v="HK2171"/>
    <x v="0"/>
    <x v="0"/>
    <n v="1"/>
    <n v="140"/>
    <n v="2"/>
    <n v="1"/>
    <s v="2"/>
    <n v="0"/>
    <n v="120"/>
    <n v="2"/>
  </r>
  <r>
    <d v="2024-07-01T00:00:00"/>
    <x v="6"/>
    <s v="0BH"/>
    <x v="0"/>
    <x v="0"/>
    <s v="MANÍ"/>
    <s v="LOM"/>
    <s v="HK2108"/>
    <x v="0"/>
    <x v="0"/>
    <n v="3"/>
    <n v="910"/>
    <n v="13"/>
    <n v="2"/>
    <s v="13"/>
    <n v="0"/>
    <n v="780"/>
    <n v="13"/>
  </r>
  <r>
    <d v="2024-07-01T00:00:00"/>
    <x v="6"/>
    <s v="0BH"/>
    <x v="0"/>
    <x v="0"/>
    <s v="MANÍ"/>
    <s v="LOM"/>
    <s v="HK2171"/>
    <x v="0"/>
    <x v="0"/>
    <n v="6"/>
    <n v="1750"/>
    <n v="25"/>
    <n v="2"/>
    <s v="25"/>
    <n v="0"/>
    <n v="1500"/>
    <n v="25"/>
  </r>
  <r>
    <d v="2024-07-01T00:00:00"/>
    <x v="6"/>
    <s v="0BH"/>
    <x v="0"/>
    <x v="0"/>
    <s v="MANÍ"/>
    <s v="SQML"/>
    <s v="HK2108"/>
    <x v="0"/>
    <x v="0"/>
    <n v="4"/>
    <n v="1190"/>
    <n v="17"/>
    <n v="2"/>
    <s v="17"/>
    <n v="0"/>
    <n v="1020"/>
    <n v="17"/>
  </r>
  <r>
    <d v="2024-07-01T00:00:00"/>
    <x v="6"/>
    <s v="0BH"/>
    <x v="0"/>
    <x v="0"/>
    <s v="MONTERREY"/>
    <s v="9MC"/>
    <s v="HK2171"/>
    <x v="0"/>
    <x v="0"/>
    <n v="1"/>
    <n v="350"/>
    <n v="5"/>
    <n v="1"/>
    <s v="5"/>
    <n v="0"/>
    <n v="300"/>
    <n v="5"/>
  </r>
  <r>
    <d v="2024-07-01T00:00:00"/>
    <x v="6"/>
    <s v="0BH"/>
    <x v="0"/>
    <x v="0"/>
    <s v="NUNCHÍA"/>
    <s v="NIA"/>
    <s v="HK1731"/>
    <x v="0"/>
    <x v="0"/>
    <n v="16"/>
    <n v="3820"/>
    <n v="1866"/>
    <n v="4"/>
    <s v="18"/>
    <s v="66"/>
    <n v="1146"/>
    <n v="19.100000000000001"/>
  </r>
  <r>
    <d v="2024-07-01T00:00:00"/>
    <x v="6"/>
    <s v="0BH"/>
    <x v="0"/>
    <x v="0"/>
    <s v="NUNCHÍA"/>
    <s v="NIA"/>
    <s v="HK2321"/>
    <x v="0"/>
    <x v="0"/>
    <n v="7"/>
    <n v="2030"/>
    <n v="29"/>
    <n v="2"/>
    <s v="29"/>
    <n v="0"/>
    <n v="1740"/>
    <n v="29"/>
  </r>
  <r>
    <d v="2024-07-01T00:00:00"/>
    <x v="6"/>
    <s v="0BH"/>
    <x v="0"/>
    <x v="0"/>
    <s v="NUNCHÍA"/>
    <s v="NUA"/>
    <s v="HK1731"/>
    <x v="0"/>
    <x v="0"/>
    <n v="3"/>
    <n v="840"/>
    <n v="1230"/>
    <n v="4"/>
    <s v="12"/>
    <s v="30"/>
    <n v="750"/>
    <n v="12.5"/>
  </r>
  <r>
    <d v="2024-07-01T00:00:00"/>
    <x v="6"/>
    <s v="0BH"/>
    <x v="0"/>
    <x v="0"/>
    <s v="NUNCHÍA"/>
    <s v="SKIN"/>
    <s v="HK1731"/>
    <x v="0"/>
    <x v="0"/>
    <n v="2"/>
    <n v="490"/>
    <n v="7"/>
    <n v="1"/>
    <s v="7"/>
    <n v="0"/>
    <n v="420"/>
    <n v="7"/>
  </r>
  <r>
    <d v="2024-07-01T00:00:00"/>
    <x v="6"/>
    <s v="0BH"/>
    <x v="0"/>
    <x v="0"/>
    <s v="NUNCHÍA"/>
    <s v="SKIN"/>
    <s v="HK2321"/>
    <x v="0"/>
    <x v="0"/>
    <n v="2"/>
    <n v="630"/>
    <n v="9"/>
    <n v="1"/>
    <s v="9"/>
    <n v="0"/>
    <n v="540"/>
    <n v="9"/>
  </r>
  <r>
    <d v="2024-07-01T00:00:00"/>
    <x v="6"/>
    <s v="0BM"/>
    <x v="1"/>
    <x v="1"/>
    <s v="EL PASO"/>
    <s v="MATADEINDIO"/>
    <s v="HK1750"/>
    <x v="0"/>
    <x v="1"/>
    <n v="13"/>
    <n v="464"/>
    <n v="436"/>
    <n v="3"/>
    <s v="43"/>
    <s v="6"/>
    <n v="2586"/>
    <n v="43.1"/>
  </r>
  <r>
    <d v="2024-07-01T00:00:00"/>
    <x v="6"/>
    <s v="0BM"/>
    <x v="1"/>
    <x v="2"/>
    <s v="RIOHACHA"/>
    <s v="ASASANMARTIN"/>
    <s v="HK1741"/>
    <x v="0"/>
    <x v="1"/>
    <n v="71"/>
    <n v="1687"/>
    <n v="2648"/>
    <n v="4"/>
    <s v="26"/>
    <s v="48"/>
    <n v="1608"/>
    <n v="26.8"/>
  </r>
  <r>
    <d v="2024-07-01T00:00:00"/>
    <x v="6"/>
    <s v="0BM"/>
    <x v="1"/>
    <x v="2"/>
    <s v="RIOHACHA"/>
    <s v="ASASANMARTIN"/>
    <s v="HK2004"/>
    <x v="0"/>
    <x v="1"/>
    <n v="29"/>
    <n v="702"/>
    <n v="1054"/>
    <n v="4"/>
    <s v="10"/>
    <s v="54"/>
    <n v="654"/>
    <n v="10.9"/>
  </r>
  <r>
    <d v="2024-07-01T00:00:00"/>
    <x v="6"/>
    <s v="0BM"/>
    <x v="1"/>
    <x v="3"/>
    <s v="SANTA MARTA"/>
    <s v="LADIVA"/>
    <s v="HK2004"/>
    <x v="0"/>
    <x v="1"/>
    <n v="65"/>
    <n v="1614"/>
    <n v="2248"/>
    <n v="4"/>
    <s v="22"/>
    <s v="48"/>
    <n v="1368"/>
    <n v="22.8"/>
  </r>
  <r>
    <d v="2024-07-01T00:00:00"/>
    <x v="6"/>
    <s v="0BM"/>
    <x v="1"/>
    <x v="3"/>
    <s v="ZONA BANANERA"/>
    <s v="LAAMALIA"/>
    <s v="HK1750"/>
    <x v="0"/>
    <x v="1"/>
    <n v="112"/>
    <n v="4015"/>
    <n v="4848"/>
    <n v="4"/>
    <s v="48"/>
    <s v="48"/>
    <n v="2928"/>
    <n v="48.8"/>
  </r>
  <r>
    <d v="2024-07-01T00:00:00"/>
    <x v="6"/>
    <s v="0BM"/>
    <x v="1"/>
    <x v="3"/>
    <s v="ZONA BANANERA"/>
    <s v="LAAMALIA"/>
    <s v="HK2095"/>
    <x v="0"/>
    <x v="1"/>
    <n v="120"/>
    <n v="4236"/>
    <n v="4930"/>
    <n v="4"/>
    <s v="49"/>
    <s v="30"/>
    <n v="2970"/>
    <n v="49.5"/>
  </r>
  <r>
    <d v="2024-07-01T00:00:00"/>
    <x v="6"/>
    <s v="0BN"/>
    <x v="23"/>
    <x v="0"/>
    <s v="VILLANUEVA - CASANARE"/>
    <s v="VNU"/>
    <s v="HK1648"/>
    <x v="0"/>
    <x v="0"/>
    <n v="300"/>
    <n v="3200"/>
    <n v="7"/>
    <n v="1"/>
    <s v="7"/>
    <n v="0"/>
    <n v="420"/>
    <n v="7"/>
  </r>
  <r>
    <d v="2024-07-01T00:00:00"/>
    <x v="6"/>
    <s v="0BN"/>
    <x v="23"/>
    <x v="0"/>
    <s v="VILLANUEVA - CASANARE"/>
    <s v="VNU"/>
    <s v="HK1762"/>
    <x v="0"/>
    <x v="0"/>
    <n v="450"/>
    <n v="4760"/>
    <n v="23.36"/>
    <n v="5"/>
    <s v="23"/>
    <s v=",36"/>
    <n v="1380.36"/>
    <n v="23.005999999999997"/>
  </r>
  <r>
    <d v="2024-07-01T00:00:00"/>
    <x v="6"/>
    <s v="0BN"/>
    <x v="23"/>
    <x v="0"/>
    <s v="VILLANUEVA - CASANARE"/>
    <s v="VNU"/>
    <s v="HK1994"/>
    <x v="0"/>
    <x v="0"/>
    <n v="280"/>
    <n v="2860"/>
    <n v="22"/>
    <n v="2"/>
    <s v="22"/>
    <n v="0"/>
    <n v="1320"/>
    <n v="22"/>
  </r>
  <r>
    <d v="2024-07-01T00:00:00"/>
    <x v="6"/>
    <s v="0BP"/>
    <x v="24"/>
    <x v="0"/>
    <s v="AGUAZUL"/>
    <s v="AGJ"/>
    <s v="HK1983"/>
    <x v="0"/>
    <x v="0"/>
    <n v="58"/>
    <n v="725"/>
    <n v="19.2"/>
    <n v="4"/>
    <s v="19"/>
    <s v=",2"/>
    <n v="1140.2"/>
    <n v="19.003333333333334"/>
  </r>
  <r>
    <d v="2024-07-01T00:00:00"/>
    <x v="6"/>
    <s v="0BP"/>
    <x v="24"/>
    <x v="0"/>
    <s v="AGUAZUL"/>
    <s v="AGJ"/>
    <s v="HK4733"/>
    <x v="2"/>
    <x v="0"/>
    <n v="104"/>
    <n v="1300"/>
    <n v="34.6"/>
    <n v="4"/>
    <s v="34"/>
    <s v=",6"/>
    <n v="2040.6"/>
    <n v="34.01"/>
  </r>
  <r>
    <d v="2024-07-01T00:00:00"/>
    <x v="6"/>
    <s v="0BP"/>
    <x v="24"/>
    <x v="0"/>
    <s v="AGUAZUL"/>
    <s v="TRM"/>
    <s v="HK1983"/>
    <x v="0"/>
    <x v="0"/>
    <n v="7"/>
    <n v="87.5"/>
    <n v="2.2000000000000002"/>
    <n v="3"/>
    <s v="2,"/>
    <s v="2"/>
    <n v="122"/>
    <n v="2.0333333333333332"/>
  </r>
  <r>
    <d v="2024-07-01T00:00:00"/>
    <x v="6"/>
    <s v="0BP"/>
    <x v="24"/>
    <x v="0"/>
    <s v="AGUAZUL"/>
    <s v="TRM"/>
    <s v="HK4733"/>
    <x v="2"/>
    <x v="0"/>
    <n v="26"/>
    <n v="325"/>
    <n v="8.6"/>
    <n v="3"/>
    <s v="8,"/>
    <s v="6"/>
    <n v="486"/>
    <n v="8.1"/>
  </r>
  <r>
    <d v="2024-07-01T00:00:00"/>
    <x v="6"/>
    <s v="0BP"/>
    <x v="24"/>
    <x v="0"/>
    <s v="TRINIDAD"/>
    <s v="9MS"/>
    <s v="HK1049"/>
    <x v="2"/>
    <x v="0"/>
    <n v="114"/>
    <n v="1425"/>
    <n v="38.1"/>
    <n v="4"/>
    <s v="38"/>
    <s v=",1"/>
    <n v="2280.1"/>
    <n v="38.001666666666665"/>
  </r>
  <r>
    <d v="2024-07-01T00:00:00"/>
    <x v="6"/>
    <s v="0BP"/>
    <x v="24"/>
    <x v="0"/>
    <s v="TRINIDAD"/>
    <s v="NUE"/>
    <s v="HK1049"/>
    <x v="2"/>
    <x v="0"/>
    <n v="95"/>
    <n v="1187"/>
    <n v="31.6"/>
    <n v="4"/>
    <s v="31"/>
    <s v=",6"/>
    <n v="1860.6"/>
    <n v="31.009999999999998"/>
  </r>
  <r>
    <d v="2024-07-01T00:00:00"/>
    <x v="6"/>
    <s v="0BR"/>
    <x v="2"/>
    <x v="4"/>
    <s v="APARTADÓ"/>
    <s v="LOSPLANES"/>
    <s v="HK2892"/>
    <x v="1"/>
    <x v="1"/>
    <n v="106"/>
    <n v="7035"/>
    <n v="5236"/>
    <n v="4"/>
    <s v="52"/>
    <s v="36"/>
    <n v="3156"/>
    <n v="52.6"/>
  </r>
  <r>
    <d v="2024-07-01T00:00:00"/>
    <x v="6"/>
    <s v="0BR"/>
    <x v="2"/>
    <x v="4"/>
    <s v="APARTADÓ"/>
    <s v="LOSPLANES"/>
    <s v="HK4336"/>
    <x v="1"/>
    <x v="1"/>
    <n v="14"/>
    <n v="567"/>
    <n v="542"/>
    <n v="3"/>
    <s v="54"/>
    <s v="2"/>
    <n v="3242"/>
    <n v="54.033333333333331"/>
  </r>
  <r>
    <d v="2024-07-01T00:00:00"/>
    <x v="6"/>
    <s v="0BR"/>
    <x v="2"/>
    <x v="4"/>
    <s v="APARTADÓ"/>
    <s v="LOSPLANES"/>
    <s v="HK4416"/>
    <x v="1"/>
    <x v="1"/>
    <n v="95"/>
    <n v="6528"/>
    <n v="4536"/>
    <n v="4"/>
    <s v="45"/>
    <s v="36"/>
    <n v="2736"/>
    <n v="45.6"/>
  </r>
  <r>
    <d v="2024-07-01T00:00:00"/>
    <x v="6"/>
    <s v="0BR"/>
    <x v="2"/>
    <x v="4"/>
    <s v="APARTADÓ"/>
    <s v="LOSPLANES"/>
    <s v="HK4542"/>
    <x v="1"/>
    <x v="1"/>
    <n v="111"/>
    <n v="7019"/>
    <n v="5142"/>
    <n v="4"/>
    <s v="51"/>
    <s v="42"/>
    <n v="3102"/>
    <n v="51.7"/>
  </r>
  <r>
    <d v="2024-07-01T00:00:00"/>
    <x v="6"/>
    <s v="0BR"/>
    <x v="2"/>
    <x v="4"/>
    <s v="APARTADÓ"/>
    <s v="LOSPLANES"/>
    <s v="HK4644"/>
    <x v="1"/>
    <x v="1"/>
    <n v="92"/>
    <n v="5836"/>
    <n v="4306"/>
    <n v="4"/>
    <s v="43"/>
    <s v="06"/>
    <n v="2586"/>
    <n v="43.1"/>
  </r>
  <r>
    <d v="2024-07-01T00:00:00"/>
    <x v="6"/>
    <s v="0BR"/>
    <x v="2"/>
    <x v="4"/>
    <s v="APARTADÓ"/>
    <s v="LOSPLANES"/>
    <s v="HK4644"/>
    <x v="1"/>
    <x v="2"/>
    <n v="5"/>
    <n v="405"/>
    <n v="542"/>
    <n v="3"/>
    <s v="54"/>
    <s v="2"/>
    <n v="3242"/>
    <n v="54.033333333333331"/>
  </r>
  <r>
    <d v="2024-07-01T00:00:00"/>
    <x v="6"/>
    <s v="0BR"/>
    <x v="2"/>
    <x v="4"/>
    <s v="APARTADÓ"/>
    <s v="LOSPLANES"/>
    <s v="HK4704"/>
    <x v="1"/>
    <x v="1"/>
    <n v="99"/>
    <n v="6143"/>
    <n v="4712"/>
    <n v="4"/>
    <s v="47"/>
    <s v="12"/>
    <n v="2832"/>
    <n v="47.2"/>
  </r>
  <r>
    <d v="2024-07-01T00:00:00"/>
    <x v="6"/>
    <s v="0BR"/>
    <x v="2"/>
    <x v="4"/>
    <s v="APARTADÓ"/>
    <s v="LOSPLANES"/>
    <s v="HK4939"/>
    <x v="1"/>
    <x v="1"/>
    <n v="123"/>
    <n v="7780"/>
    <n v="5448"/>
    <n v="4"/>
    <s v="54"/>
    <s v="48"/>
    <n v="3288"/>
    <n v="54.8"/>
  </r>
  <r>
    <d v="2024-07-01T00:00:00"/>
    <x v="6"/>
    <s v="0BR"/>
    <x v="2"/>
    <x v="4"/>
    <s v="APARTADÓ"/>
    <s v="LOSPLANES"/>
    <s v="HK5113"/>
    <x v="1"/>
    <x v="1"/>
    <n v="102"/>
    <n v="6168"/>
    <n v="4718"/>
    <n v="4"/>
    <s v="47"/>
    <s v="18"/>
    <n v="2838"/>
    <n v="47.3"/>
  </r>
  <r>
    <d v="2024-07-01T00:00:00"/>
    <x v="6"/>
    <s v="0BR"/>
    <x v="2"/>
    <x v="4"/>
    <s v="APARTADÓ"/>
    <s v="LOSPLANES"/>
    <s v="HK5167"/>
    <x v="1"/>
    <x v="1"/>
    <n v="100"/>
    <n v="6452"/>
    <n v="4754"/>
    <n v="4"/>
    <s v="47"/>
    <s v="54"/>
    <n v="2874"/>
    <n v="47.9"/>
  </r>
  <r>
    <d v="2024-07-01T00:00:00"/>
    <x v="6"/>
    <s v="0BR"/>
    <x v="2"/>
    <x v="4"/>
    <s v="APARTADÓ"/>
    <s v="LOSPLANES"/>
    <s v="HK5300"/>
    <x v="1"/>
    <x v="1"/>
    <n v="126"/>
    <n v="7300"/>
    <n v="5300"/>
    <n v="4"/>
    <s v="53"/>
    <s v="00"/>
    <n v="3180"/>
    <n v="53"/>
  </r>
  <r>
    <d v="2024-07-01T00:00:00"/>
    <x v="6"/>
    <s v="0BR"/>
    <x v="2"/>
    <x v="4"/>
    <s v="APARTADÓ"/>
    <s v="LOSPLANES"/>
    <s v="HK5428"/>
    <x v="1"/>
    <x v="1"/>
    <n v="99"/>
    <n v="5774"/>
    <n v="4206"/>
    <n v="4"/>
    <s v="42"/>
    <s v="06"/>
    <n v="2526"/>
    <n v="42.1"/>
  </r>
  <r>
    <d v="2024-07-01T00:00:00"/>
    <x v="6"/>
    <s v="0BR"/>
    <x v="2"/>
    <x v="3"/>
    <s v="CIÉNAGA"/>
    <s v="LACEIBA"/>
    <s v="HK1767"/>
    <x v="0"/>
    <x v="1"/>
    <n v="84"/>
    <n v="2161"/>
    <n v="6012"/>
    <n v="4"/>
    <s v="60"/>
    <s v="12"/>
    <n v="3612"/>
    <n v="60.2"/>
  </r>
  <r>
    <d v="2024-07-01T00:00:00"/>
    <x v="6"/>
    <s v="0BR"/>
    <x v="2"/>
    <x v="3"/>
    <s v="CIÉNAGA"/>
    <s v="LACEIBA"/>
    <s v="HK3631"/>
    <x v="0"/>
    <x v="1"/>
    <n v="79"/>
    <n v="1871"/>
    <n v="5342"/>
    <n v="4"/>
    <s v="53"/>
    <s v="42"/>
    <n v="3222"/>
    <n v="53.7"/>
  </r>
  <r>
    <d v="2024-07-01T00:00:00"/>
    <x v="6"/>
    <s v="0BR"/>
    <x v="2"/>
    <x v="3"/>
    <s v="CIÉNAGA"/>
    <s v="LACEIBA"/>
    <s v="HK660"/>
    <x v="0"/>
    <x v="1"/>
    <n v="59"/>
    <n v="1400"/>
    <n v="3330"/>
    <n v="4"/>
    <s v="33"/>
    <s v="30"/>
    <n v="2010"/>
    <n v="33.5"/>
  </r>
  <r>
    <d v="2024-07-01T00:00:00"/>
    <x v="6"/>
    <s v="0BR"/>
    <x v="2"/>
    <x v="3"/>
    <s v="CIÉNAGA"/>
    <s v="LACHECA"/>
    <s v="HK1767"/>
    <x v="0"/>
    <x v="1"/>
    <n v="32"/>
    <n v="838"/>
    <n v="1400"/>
    <n v="4"/>
    <s v="14"/>
    <s v="00"/>
    <n v="840"/>
    <n v="14"/>
  </r>
  <r>
    <d v="2024-07-01T00:00:00"/>
    <x v="6"/>
    <s v="0BR"/>
    <x v="2"/>
    <x v="3"/>
    <s v="CIÉNAGA"/>
    <s v="LACHECA"/>
    <s v="HK3631"/>
    <x v="0"/>
    <x v="1"/>
    <n v="37"/>
    <n v="926"/>
    <n v="1536"/>
    <n v="4"/>
    <s v="15"/>
    <s v="36"/>
    <n v="936"/>
    <n v="15.6"/>
  </r>
  <r>
    <d v="2024-07-01T00:00:00"/>
    <x v="6"/>
    <s v="0BR"/>
    <x v="2"/>
    <x v="3"/>
    <s v="CIÉNAGA"/>
    <s v="LACHECA"/>
    <s v="HK660"/>
    <x v="0"/>
    <x v="1"/>
    <n v="83"/>
    <n v="2146"/>
    <n v="3654"/>
    <n v="4"/>
    <s v="36"/>
    <s v="54"/>
    <n v="2214"/>
    <n v="36.9"/>
  </r>
  <r>
    <d v="2024-07-01T00:00:00"/>
    <x v="6"/>
    <s v="0BR"/>
    <x v="2"/>
    <x v="4"/>
    <s v="TURBO"/>
    <s v="INDIRA"/>
    <s v="HK2892"/>
    <x v="1"/>
    <x v="1"/>
    <n v="22"/>
    <n v="1684"/>
    <n v="1054"/>
    <n v="4"/>
    <s v="10"/>
    <s v="54"/>
    <n v="654"/>
    <n v="10.9"/>
  </r>
  <r>
    <d v="2024-07-01T00:00:00"/>
    <x v="6"/>
    <s v="0BR"/>
    <x v="2"/>
    <x v="4"/>
    <s v="TURBO"/>
    <s v="INDIRA"/>
    <s v="HK4336"/>
    <x v="1"/>
    <x v="1"/>
    <n v="3"/>
    <n v="140"/>
    <n v="54"/>
    <n v="2"/>
    <s v="54"/>
    <n v="0"/>
    <n v="3240"/>
    <n v="54"/>
  </r>
  <r>
    <d v="2024-07-01T00:00:00"/>
    <x v="6"/>
    <s v="0BR"/>
    <x v="2"/>
    <x v="4"/>
    <s v="TURBO"/>
    <s v="INDIRA"/>
    <s v="HK4416"/>
    <x v="1"/>
    <x v="1"/>
    <n v="29"/>
    <n v="2038"/>
    <n v="1200"/>
    <n v="4"/>
    <s v="12"/>
    <s v="00"/>
    <n v="720"/>
    <n v="12"/>
  </r>
  <r>
    <d v="2024-07-01T00:00:00"/>
    <x v="6"/>
    <s v="0BR"/>
    <x v="2"/>
    <x v="4"/>
    <s v="TURBO"/>
    <s v="INDIRA"/>
    <s v="HK4542"/>
    <x v="1"/>
    <x v="1"/>
    <n v="29"/>
    <n v="2025"/>
    <n v="1306"/>
    <n v="4"/>
    <s v="13"/>
    <s v="06"/>
    <n v="786"/>
    <n v="13.1"/>
  </r>
  <r>
    <d v="2024-07-01T00:00:00"/>
    <x v="6"/>
    <s v="0BR"/>
    <x v="2"/>
    <x v="4"/>
    <s v="TURBO"/>
    <s v="INDIRA"/>
    <s v="HK4644"/>
    <x v="1"/>
    <x v="1"/>
    <n v="19"/>
    <n v="1263"/>
    <n v="824"/>
    <n v="3"/>
    <s v="82"/>
    <s v="4"/>
    <n v="4924"/>
    <n v="82.066666666666663"/>
  </r>
  <r>
    <d v="2024-07-01T00:00:00"/>
    <x v="6"/>
    <s v="0BR"/>
    <x v="2"/>
    <x v="4"/>
    <s v="TURBO"/>
    <s v="INDIRA"/>
    <s v="HK4644"/>
    <x v="1"/>
    <x v="2"/>
    <n v="8"/>
    <n v="668"/>
    <n v="900"/>
    <n v="3"/>
    <s v="90"/>
    <s v="0"/>
    <n v="5400"/>
    <n v="90"/>
  </r>
  <r>
    <d v="2024-07-01T00:00:00"/>
    <x v="6"/>
    <s v="0BR"/>
    <x v="2"/>
    <x v="4"/>
    <s v="TURBO"/>
    <s v="INDIRA"/>
    <s v="HK4704"/>
    <x v="1"/>
    <x v="1"/>
    <n v="40"/>
    <n v="2585"/>
    <n v="1542"/>
    <n v="4"/>
    <s v="15"/>
    <s v="42"/>
    <n v="942"/>
    <n v="15.7"/>
  </r>
  <r>
    <d v="2024-07-01T00:00:00"/>
    <x v="6"/>
    <s v="0BR"/>
    <x v="2"/>
    <x v="4"/>
    <s v="TURBO"/>
    <s v="INDIRA"/>
    <s v="HK4939"/>
    <x v="1"/>
    <x v="1"/>
    <n v="24"/>
    <n v="1552"/>
    <n v="954"/>
    <n v="3"/>
    <s v="95"/>
    <s v="4"/>
    <n v="5704"/>
    <n v="95.066666666666663"/>
  </r>
  <r>
    <d v="2024-07-01T00:00:00"/>
    <x v="6"/>
    <s v="0BR"/>
    <x v="2"/>
    <x v="4"/>
    <s v="TURBO"/>
    <s v="INDIRA"/>
    <s v="HK5113"/>
    <x v="1"/>
    <x v="1"/>
    <n v="30"/>
    <n v="2037"/>
    <n v="1312"/>
    <n v="4"/>
    <s v="13"/>
    <s v="12"/>
    <n v="792"/>
    <n v="13.2"/>
  </r>
  <r>
    <d v="2024-07-01T00:00:00"/>
    <x v="6"/>
    <s v="0BR"/>
    <x v="2"/>
    <x v="4"/>
    <s v="TURBO"/>
    <s v="INDIRA"/>
    <s v="HK5167"/>
    <x v="1"/>
    <x v="1"/>
    <n v="31"/>
    <n v="2133"/>
    <n v="1424"/>
    <n v="4"/>
    <s v="14"/>
    <s v="24"/>
    <n v="864"/>
    <n v="14.4"/>
  </r>
  <r>
    <d v="2024-07-01T00:00:00"/>
    <x v="6"/>
    <s v="0BR"/>
    <x v="2"/>
    <x v="4"/>
    <s v="TURBO"/>
    <s v="INDIRA"/>
    <s v="HK5300"/>
    <x v="1"/>
    <x v="1"/>
    <n v="28"/>
    <n v="1845"/>
    <n v="1112"/>
    <n v="4"/>
    <s v="11"/>
    <s v="12"/>
    <n v="672"/>
    <n v="11.2"/>
  </r>
  <r>
    <d v="2024-07-01T00:00:00"/>
    <x v="6"/>
    <s v="0BR"/>
    <x v="2"/>
    <x v="4"/>
    <s v="TURBO"/>
    <s v="INDIRA"/>
    <s v="HK5428"/>
    <x v="1"/>
    <x v="1"/>
    <n v="40"/>
    <n v="2633"/>
    <n v="1600"/>
    <n v="4"/>
    <s v="16"/>
    <s v="00"/>
    <n v="960"/>
    <n v="16"/>
  </r>
  <r>
    <d v="2024-07-01T00:00:00"/>
    <x v="6"/>
    <s v="0BS"/>
    <x v="3"/>
    <x v="1"/>
    <s v="AGUACHICA"/>
    <s v="AGY"/>
    <s v="HK1198"/>
    <x v="0"/>
    <x v="3"/>
    <n v="48"/>
    <n v="794"/>
    <n v="21"/>
    <n v="2"/>
    <s v="21"/>
    <n v="0"/>
    <n v="1260"/>
    <n v="21"/>
  </r>
  <r>
    <d v="2024-07-01T00:00:00"/>
    <x v="6"/>
    <s v="0BT"/>
    <x v="4"/>
    <x v="4"/>
    <s v="CAREPA"/>
    <s v="LOSCEDROS"/>
    <s v="HK5224"/>
    <x v="1"/>
    <x v="1"/>
    <n v="9"/>
    <n v="522"/>
    <n v="336"/>
    <n v="3"/>
    <s v="33"/>
    <s v="6"/>
    <n v="1986"/>
    <n v="33.1"/>
  </r>
  <r>
    <d v="2024-07-01T00:00:00"/>
    <x v="6"/>
    <s v="0BT"/>
    <x v="4"/>
    <x v="4"/>
    <s v="CAREPA"/>
    <s v="LOSCEDROS"/>
    <s v="HK5249"/>
    <x v="1"/>
    <x v="1"/>
    <n v="151"/>
    <n v="8521"/>
    <n v="6012"/>
    <n v="4"/>
    <s v="60"/>
    <s v="12"/>
    <n v="3612"/>
    <n v="60.2"/>
  </r>
  <r>
    <d v="2024-07-01T00:00:00"/>
    <x v="6"/>
    <s v="0BT"/>
    <x v="4"/>
    <x v="4"/>
    <s v="CAREPA"/>
    <s v="LOSCEDROS"/>
    <s v="HK5269"/>
    <x v="1"/>
    <x v="1"/>
    <n v="143"/>
    <n v="8091"/>
    <n v="6612"/>
    <n v="4"/>
    <s v="66"/>
    <s v="12"/>
    <n v="3972"/>
    <n v="66.2"/>
  </r>
  <r>
    <d v="2024-07-01T00:00:00"/>
    <x v="6"/>
    <s v="0BT"/>
    <x v="4"/>
    <x v="4"/>
    <s v="CAREPA"/>
    <s v="LOSCEDROS"/>
    <s v="HK5270"/>
    <x v="1"/>
    <x v="1"/>
    <n v="131"/>
    <n v="7561"/>
    <n v="65"/>
    <n v="2"/>
    <s v="65"/>
    <n v="0"/>
    <n v="3900"/>
    <n v="65"/>
  </r>
  <r>
    <d v="2024-07-01T00:00:00"/>
    <x v="6"/>
    <s v="0BT"/>
    <x v="4"/>
    <x v="4"/>
    <s v="CAREPA"/>
    <s v="LOSCEDROS"/>
    <s v="HK5332"/>
    <x v="1"/>
    <x v="1"/>
    <n v="145"/>
    <n v="7875"/>
    <n v="61"/>
    <n v="2"/>
    <s v="61"/>
    <n v="0"/>
    <n v="3660"/>
    <n v="61"/>
  </r>
  <r>
    <d v="2024-07-01T00:00:00"/>
    <x v="6"/>
    <s v="0CC"/>
    <x v="5"/>
    <x v="5"/>
    <s v="FUENTE DE ORO"/>
    <s v="FUT"/>
    <s v="HK1723"/>
    <x v="0"/>
    <x v="0"/>
    <n v="24"/>
    <n v="326"/>
    <n v="920"/>
    <n v="3"/>
    <s v="92"/>
    <s v="0"/>
    <n v="5520"/>
    <n v="92"/>
  </r>
  <r>
    <d v="2024-07-01T00:00:00"/>
    <x v="6"/>
    <s v="0CC"/>
    <x v="5"/>
    <x v="5"/>
    <s v="FUENTE DE ORO"/>
    <s v="FUT"/>
    <s v="HK1723"/>
    <x v="0"/>
    <x v="5"/>
    <n v="3"/>
    <n v="39"/>
    <n v="110"/>
    <n v="3"/>
    <s v="11"/>
    <s v="0"/>
    <n v="660"/>
    <n v="11"/>
  </r>
  <r>
    <d v="2024-07-01T00:00:00"/>
    <x v="6"/>
    <s v="0CC"/>
    <x v="5"/>
    <x v="5"/>
    <s v="FUENTE DE ORO"/>
    <s v="FUT"/>
    <s v="HK1723"/>
    <x v="0"/>
    <x v="2"/>
    <n v="65"/>
    <n v="687"/>
    <n v="1718"/>
    <n v="4"/>
    <s v="17"/>
    <s v="18"/>
    <n v="1038"/>
    <n v="17.3"/>
  </r>
  <r>
    <d v="2024-07-01T00:00:00"/>
    <x v="6"/>
    <s v="0CC"/>
    <x v="5"/>
    <x v="5"/>
    <s v="FUENTE DE ORO"/>
    <s v="FUT"/>
    <s v="HK1723"/>
    <x v="0"/>
    <x v="4"/>
    <n v="21"/>
    <n v="209"/>
    <n v="810"/>
    <n v="3"/>
    <s v="81"/>
    <s v="0"/>
    <n v="4860"/>
    <n v="81"/>
  </r>
  <r>
    <d v="2024-07-01T00:00:00"/>
    <x v="6"/>
    <s v="0CK"/>
    <x v="6"/>
    <x v="5"/>
    <s v="PUERTO LÓPEZ"/>
    <s v="PLD"/>
    <s v="HK1364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s v="PUERTO LÓPEZ"/>
    <s v="PLD"/>
    <s v="HK1766"/>
    <x v="0"/>
    <x v="0"/>
    <n v="11"/>
    <n v="570"/>
    <n v="19"/>
    <n v="2"/>
    <s v="19"/>
    <n v="0"/>
    <n v="1140"/>
    <n v="19"/>
  </r>
  <r>
    <d v="2024-07-01T00:00:00"/>
    <x v="6"/>
    <s v="0CK"/>
    <x v="6"/>
    <x v="5"/>
    <s v="PUERTO LÓPEZ"/>
    <s v="PLD"/>
    <s v="HK1817"/>
    <x v="0"/>
    <x v="0"/>
    <n v="16"/>
    <n v="2085"/>
    <n v="6930"/>
    <n v="4"/>
    <s v="69"/>
    <s v="30"/>
    <n v="4170"/>
    <n v="69.5"/>
  </r>
  <r>
    <d v="2024-07-01T00:00:00"/>
    <x v="6"/>
    <s v="0CK"/>
    <x v="6"/>
    <x v="5"/>
    <s v="PUERTO LÓPEZ"/>
    <s v="PLD"/>
    <s v="HK2021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s v="PUERTO LÓPEZ"/>
    <s v="PLD"/>
    <s v="HK2037"/>
    <x v="0"/>
    <x v="0"/>
    <n v="20"/>
    <n v="2075"/>
    <n v="6910"/>
    <n v="4"/>
    <s v="69"/>
    <s v="10"/>
    <n v="4150"/>
    <n v="69.166666666666671"/>
  </r>
  <r>
    <d v="2024-07-01T00:00:00"/>
    <x v="6"/>
    <s v="0CP"/>
    <x v="7"/>
    <x v="0"/>
    <s v="PORE"/>
    <s v="LAPOREÑA"/>
    <s v="HK383"/>
    <x v="2"/>
    <x v="0"/>
    <n v="160"/>
    <n v="3566"/>
    <n v="3624"/>
    <n v="4"/>
    <s v="36"/>
    <s v="24"/>
    <n v="2184"/>
    <n v="36.4"/>
  </r>
  <r>
    <d v="2024-07-01T00:00:00"/>
    <x v="6"/>
    <s v="0CR"/>
    <x v="25"/>
    <x v="3"/>
    <s v="CIÉNAGA"/>
    <s v="LA LUCHA"/>
    <s v="HK4014"/>
    <x v="7"/>
    <x v="1"/>
    <n v="55"/>
    <n v="3020.59"/>
    <n v="5018"/>
    <n v="4"/>
    <s v="50"/>
    <s v="18"/>
    <n v="3018"/>
    <n v="50.3"/>
  </r>
  <r>
    <d v="2024-07-01T00:00:00"/>
    <x v="6"/>
    <s v="0CR"/>
    <x v="25"/>
    <x v="3"/>
    <s v="CIÉNAGA"/>
    <s v="LA LUCHA"/>
    <s v="HK4436"/>
    <x v="7"/>
    <x v="1"/>
    <n v="36"/>
    <n v="2519.21"/>
    <n v="3422"/>
    <n v="4"/>
    <s v="34"/>
    <s v="22"/>
    <n v="2062"/>
    <n v="34.366666666666667"/>
  </r>
  <r>
    <d v="2024-07-01T00:00:00"/>
    <x v="6"/>
    <s v="0CR"/>
    <x v="25"/>
    <x v="3"/>
    <s v="CIÉNAGA"/>
    <s v="LA LUCHA"/>
    <s v="HK5085"/>
    <x v="7"/>
    <x v="1"/>
    <n v="48"/>
    <n v="2591.7399999999998"/>
    <n v="4408"/>
    <n v="4"/>
    <s v="44"/>
    <s v="08"/>
    <n v="2648"/>
    <n v="44.133333333333333"/>
  </r>
  <r>
    <d v="2024-07-01T00:00:00"/>
    <x v="6"/>
    <s v="0CR"/>
    <x v="25"/>
    <x v="3"/>
    <s v="CIÉNAGA"/>
    <s v="LA LUCHA"/>
    <s v="HK5177"/>
    <x v="7"/>
    <x v="1"/>
    <n v="46"/>
    <n v="4159.91"/>
    <n v="4320"/>
    <n v="4"/>
    <s v="43"/>
    <s v="20"/>
    <n v="2600"/>
    <n v="43.333333333333336"/>
  </r>
  <r>
    <d v="2024-07-01T00:00:00"/>
    <x v="6"/>
    <s v="0CT"/>
    <x v="8"/>
    <x v="7"/>
    <s v="CARTAGO"/>
    <s v="CGW"/>
    <s v="HK1099"/>
    <x v="2"/>
    <x v="7"/>
    <n v="1"/>
    <n v="30"/>
    <n v="1"/>
    <n v="1"/>
    <s v="1"/>
    <n v="0"/>
    <n v="60"/>
    <n v="1"/>
  </r>
  <r>
    <d v="2024-07-01T00:00:00"/>
    <x v="6"/>
    <s v="0CT"/>
    <x v="8"/>
    <x v="7"/>
    <s v="CARTAGO"/>
    <s v="CGW"/>
    <s v="HK1099"/>
    <x v="2"/>
    <x v="5"/>
    <n v="2"/>
    <n v="34"/>
    <n v="118"/>
    <n v="3"/>
    <s v="11"/>
    <s v="8"/>
    <n v="668"/>
    <n v="11.133333333333333"/>
  </r>
  <r>
    <d v="2024-07-01T00:00:00"/>
    <x v="6"/>
    <s v="0CT"/>
    <x v="8"/>
    <x v="7"/>
    <s v="CARTAGO"/>
    <s v="CGW"/>
    <s v="HK1099"/>
    <x v="2"/>
    <x v="6"/>
    <n v="27"/>
    <n v="414"/>
    <n v="12"/>
    <n v="2"/>
    <s v="12"/>
    <n v="0"/>
    <n v="720"/>
    <n v="12"/>
  </r>
  <r>
    <d v="2024-07-01T00:00:00"/>
    <x v="6"/>
    <s v="0DD"/>
    <x v="10"/>
    <x v="6"/>
    <s v="ALVARADO"/>
    <s v="AGB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ALVARADO"/>
    <s v="AGB"/>
    <s v="HK1785"/>
    <x v="2"/>
    <x v="9"/>
    <n v="6"/>
    <n v="37.5"/>
    <n v="130"/>
    <n v="3"/>
    <s v="13"/>
    <s v="0"/>
    <n v="780"/>
    <n v="13"/>
  </r>
  <r>
    <d v="2024-07-01T00:00:00"/>
    <x v="6"/>
    <s v="0DD"/>
    <x v="10"/>
    <x v="6"/>
    <s v="ALVARADO"/>
    <s v="AGB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ALVARADO"/>
    <s v="AGB"/>
    <s v="HK732"/>
    <x v="2"/>
    <x v="9"/>
    <n v="4"/>
    <n v="25"/>
    <n v="100"/>
    <n v="3"/>
    <s v="10"/>
    <s v="0"/>
    <n v="600"/>
    <n v="10"/>
  </r>
  <r>
    <d v="2024-07-01T00:00:00"/>
    <x v="6"/>
    <s v="0DD"/>
    <x v="10"/>
    <x v="6"/>
    <s v="ALVARADO"/>
    <s v="CAT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8"/>
    <s v="CAMPOALEGRE"/>
    <s v="CUM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8"/>
    <s v="CAMPOALEGRE"/>
    <s v="ELH"/>
    <s v="HK1290"/>
    <x v="2"/>
    <x v="0"/>
    <n v="44"/>
    <n v="275"/>
    <n v="1100"/>
    <n v="4"/>
    <s v="11"/>
    <s v="00"/>
    <n v="660"/>
    <n v="11"/>
  </r>
  <r>
    <d v="2024-07-01T00:00:00"/>
    <x v="6"/>
    <s v="0DD"/>
    <x v="10"/>
    <x v="6"/>
    <s v="EL ESPINAL"/>
    <s v="ABT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EL ESPINAL"/>
    <s v="ABT"/>
    <s v="HK1785"/>
    <x v="2"/>
    <x v="0"/>
    <n v="6"/>
    <n v="37.5"/>
    <n v="130"/>
    <n v="3"/>
    <s v="13"/>
    <s v="0"/>
    <n v="780"/>
    <n v="13"/>
  </r>
  <r>
    <d v="2024-07-01T00:00:00"/>
    <x v="6"/>
    <s v="0DD"/>
    <x v="10"/>
    <x v="6"/>
    <s v="EL ESPINAL"/>
    <s v="ABT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EL ESPINAL"/>
    <s v="AB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EL ESPINAL"/>
    <s v="AGB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s v="EL ESPINAL"/>
    <s v="AGB"/>
    <s v="HK1060"/>
    <x v="2"/>
    <x v="0"/>
    <n v="52"/>
    <n v="325"/>
    <n v="1300"/>
    <n v="4"/>
    <s v="13"/>
    <s v="00"/>
    <n v="780"/>
    <n v="13"/>
  </r>
  <r>
    <d v="2024-07-01T00:00:00"/>
    <x v="6"/>
    <s v="0DD"/>
    <x v="10"/>
    <x v="6"/>
    <s v="EL ESPINAL"/>
    <s v="AGB"/>
    <s v="HK1060"/>
    <x v="2"/>
    <x v="13"/>
    <n v="2"/>
    <n v="12.5"/>
    <n v="30"/>
    <n v="2"/>
    <s v="30"/>
    <n v="0"/>
    <n v="1800"/>
    <n v="30"/>
  </r>
  <r>
    <d v="2024-07-01T00:00:00"/>
    <x v="6"/>
    <s v="0DD"/>
    <x v="10"/>
    <x v="6"/>
    <s v="EL ESPINAL"/>
    <s v="AGB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s v="EL ESPINAL"/>
    <s v="AGB"/>
    <s v="HK1781"/>
    <x v="2"/>
    <x v="0"/>
    <n v="28"/>
    <n v="175"/>
    <n v="700"/>
    <n v="3"/>
    <s v="70"/>
    <s v="0"/>
    <n v="4200"/>
    <n v="70"/>
  </r>
  <r>
    <d v="2024-07-01T00:00:00"/>
    <x v="6"/>
    <s v="0DD"/>
    <x v="10"/>
    <x v="6"/>
    <s v="EL ESPINAL"/>
    <s v="AGB"/>
    <s v="HK419"/>
    <x v="2"/>
    <x v="9"/>
    <n v="28"/>
    <n v="175"/>
    <n v="7"/>
    <n v="1"/>
    <s v="7"/>
    <n v="0"/>
    <n v="420"/>
    <n v="7"/>
  </r>
  <r>
    <d v="2024-07-01T00:00:00"/>
    <x v="6"/>
    <s v="0DD"/>
    <x v="10"/>
    <x v="6"/>
    <s v="EL ESPINAL"/>
    <s v="AGB"/>
    <s v="HK419"/>
    <x v="2"/>
    <x v="0"/>
    <n v="56"/>
    <n v="350"/>
    <n v="14"/>
    <n v="2"/>
    <s v="14"/>
    <n v="0"/>
    <n v="840"/>
    <n v="14"/>
  </r>
  <r>
    <d v="2024-07-01T00:00:00"/>
    <x v="6"/>
    <s v="0DD"/>
    <x v="10"/>
    <x v="6"/>
    <s v="EL ESPINAL"/>
    <s v="CHA"/>
    <s v="HK1060"/>
    <x v="2"/>
    <x v="0"/>
    <n v="14"/>
    <n v="87.5"/>
    <n v="330"/>
    <n v="3"/>
    <s v="33"/>
    <s v="0"/>
    <n v="1980"/>
    <n v="33"/>
  </r>
  <r>
    <d v="2024-07-01T00:00:00"/>
    <x v="6"/>
    <s v="0DD"/>
    <x v="10"/>
    <x v="6"/>
    <s v="EL ESPINAL"/>
    <s v="CHA"/>
    <s v="HK419"/>
    <x v="2"/>
    <x v="9"/>
    <n v="14"/>
    <n v="87.5"/>
    <n v="330"/>
    <n v="3"/>
    <s v="33"/>
    <s v="0"/>
    <n v="1980"/>
    <n v="33"/>
  </r>
  <r>
    <d v="2024-07-01T00:00:00"/>
    <x v="6"/>
    <s v="0DD"/>
    <x v="10"/>
    <x v="6"/>
    <s v="EL ESPINAL"/>
    <s v="CHA"/>
    <s v="HK419"/>
    <x v="2"/>
    <x v="0"/>
    <n v="36"/>
    <n v="225"/>
    <n v="900"/>
    <n v="3"/>
    <s v="90"/>
    <s v="0"/>
    <n v="5400"/>
    <n v="90"/>
  </r>
  <r>
    <d v="2024-07-01T00:00:00"/>
    <x v="6"/>
    <s v="0DD"/>
    <x v="10"/>
    <x v="6"/>
    <s v="GUAMO"/>
    <s v="LAA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s v="GUAMO"/>
    <s v="LAA"/>
    <s v="HK1060"/>
    <x v="2"/>
    <x v="0"/>
    <n v="84"/>
    <n v="525"/>
    <n v="2100"/>
    <n v="4"/>
    <s v="21"/>
    <s v="00"/>
    <n v="1260"/>
    <n v="21"/>
  </r>
  <r>
    <d v="2024-07-01T00:00:00"/>
    <x v="6"/>
    <s v="0DD"/>
    <x v="10"/>
    <x v="6"/>
    <s v="GUAMO"/>
    <s v="LAA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s v="GUAMO"/>
    <s v="LAA"/>
    <s v="HK1781"/>
    <x v="2"/>
    <x v="0"/>
    <n v="72"/>
    <n v="450"/>
    <n v="1800"/>
    <n v="4"/>
    <s v="18"/>
    <s v="00"/>
    <n v="1080"/>
    <n v="18"/>
  </r>
  <r>
    <d v="2024-07-01T00:00:00"/>
    <x v="6"/>
    <s v="0DD"/>
    <x v="10"/>
    <x v="6"/>
    <s v="GUAMO"/>
    <s v="LAA"/>
    <s v="HK419"/>
    <x v="2"/>
    <x v="9"/>
    <n v="18"/>
    <n v="112.5"/>
    <n v="430"/>
    <n v="3"/>
    <s v="43"/>
    <s v="0"/>
    <n v="2580"/>
    <n v="43"/>
  </r>
  <r>
    <d v="2024-07-01T00:00:00"/>
    <x v="6"/>
    <s v="0DD"/>
    <x v="10"/>
    <x v="6"/>
    <s v="GUAMO"/>
    <s v="LAA"/>
    <s v="HK419"/>
    <x v="2"/>
    <x v="0"/>
    <n v="38"/>
    <n v="237.5"/>
    <n v="930"/>
    <n v="3"/>
    <s v="93"/>
    <s v="0"/>
    <n v="5580"/>
    <n v="93"/>
  </r>
  <r>
    <d v="2024-07-01T00:00:00"/>
    <x v="6"/>
    <s v="0DD"/>
    <x v="10"/>
    <x v="6"/>
    <s v="IBAGUÉ"/>
    <s v="ECB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EET"/>
    <s v="HK1680"/>
    <x v="2"/>
    <x v="0"/>
    <n v="12"/>
    <n v="75"/>
    <n v="300"/>
    <n v="3"/>
    <s v="30"/>
    <s v="0"/>
    <n v="1800"/>
    <n v="30"/>
  </r>
  <r>
    <d v="2024-07-01T00:00:00"/>
    <x v="6"/>
    <s v="0DD"/>
    <x v="10"/>
    <x v="6"/>
    <s v="IBAGUÉ"/>
    <s v="EET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IBAGUÉ"/>
    <s v="EET"/>
    <s v="HK1785"/>
    <x v="2"/>
    <x v="0"/>
    <n v="18"/>
    <n v="112.5"/>
    <n v="430"/>
    <n v="3"/>
    <s v="43"/>
    <s v="0"/>
    <n v="2580"/>
    <n v="43"/>
  </r>
  <r>
    <d v="2024-07-01T00:00:00"/>
    <x v="6"/>
    <s v="0DD"/>
    <x v="10"/>
    <x v="6"/>
    <s v="IBAGUÉ"/>
    <s v="EET"/>
    <s v="HK622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EE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EPR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EPR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EPR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HOP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PPT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PPT"/>
    <s v="HK1781"/>
    <x v="2"/>
    <x v="0"/>
    <n v="12"/>
    <n v="75"/>
    <n v="300"/>
    <n v="3"/>
    <s v="30"/>
    <s v="0"/>
    <n v="1800"/>
    <n v="30"/>
  </r>
  <r>
    <d v="2024-07-01T00:00:00"/>
    <x v="6"/>
    <s v="0DD"/>
    <x v="10"/>
    <x v="6"/>
    <s v="IBAGUÉ"/>
    <s v="PPT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PPT"/>
    <s v="HK622"/>
    <x v="2"/>
    <x v="0"/>
    <n v="6"/>
    <n v="37.5"/>
    <n v="130"/>
    <n v="3"/>
    <s v="13"/>
    <s v="0"/>
    <n v="780"/>
    <n v="13"/>
  </r>
  <r>
    <d v="2024-07-01T00:00:00"/>
    <x v="6"/>
    <s v="0DD"/>
    <x v="10"/>
    <x v="6"/>
    <s v="IBAGUÉ"/>
    <s v="PP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RGR"/>
    <s v="HK1680"/>
    <x v="2"/>
    <x v="0"/>
    <n v="6"/>
    <n v="37.5"/>
    <n v="130"/>
    <n v="3"/>
    <s v="13"/>
    <s v="0"/>
    <n v="780"/>
    <n v="13"/>
  </r>
  <r>
    <d v="2024-07-01T00:00:00"/>
    <x v="6"/>
    <s v="0DD"/>
    <x v="10"/>
    <x v="6"/>
    <s v="IBAGUÉ"/>
    <s v="RGR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IBAGUÉ"/>
    <s v="RGR"/>
    <s v="HK1785"/>
    <x v="2"/>
    <x v="0"/>
    <n v="32"/>
    <n v="200"/>
    <n v="800"/>
    <n v="3"/>
    <s v="80"/>
    <s v="0"/>
    <n v="4800"/>
    <n v="80"/>
  </r>
  <r>
    <d v="2024-07-01T00:00:00"/>
    <x v="6"/>
    <s v="0DD"/>
    <x v="10"/>
    <x v="6"/>
    <s v="IBAGUÉ"/>
    <s v="RGR"/>
    <s v="HK1785"/>
    <x v="2"/>
    <x v="14"/>
    <n v="12"/>
    <n v="75"/>
    <n v="300"/>
    <n v="3"/>
    <s v="30"/>
    <s v="0"/>
    <n v="1800"/>
    <n v="30"/>
  </r>
  <r>
    <d v="2024-07-01T00:00:00"/>
    <x v="6"/>
    <s v="0DD"/>
    <x v="10"/>
    <x v="6"/>
    <s v="IBAGUÉ"/>
    <s v="RGR"/>
    <s v="HK62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RGR"/>
    <s v="HK732"/>
    <x v="2"/>
    <x v="0"/>
    <n v="6"/>
    <n v="37.5"/>
    <n v="130"/>
    <n v="3"/>
    <s v="13"/>
    <s v="0"/>
    <n v="780"/>
    <n v="13"/>
  </r>
  <r>
    <d v="2024-07-01T00:00:00"/>
    <x v="6"/>
    <s v="0DD"/>
    <x v="10"/>
    <x v="8"/>
    <s v="PALERMO"/>
    <s v="GUN"/>
    <s v="HK1290"/>
    <x v="2"/>
    <x v="0"/>
    <n v="18"/>
    <n v="112.5"/>
    <n v="430"/>
    <n v="3"/>
    <s v="43"/>
    <s v="0"/>
    <n v="2580"/>
    <n v="43"/>
  </r>
  <r>
    <d v="2024-07-01T00:00:00"/>
    <x v="6"/>
    <s v="0DD"/>
    <x v="10"/>
    <x v="8"/>
    <s v="PALERMO"/>
    <s v="JUN"/>
    <s v="HK1290"/>
    <x v="2"/>
    <x v="0"/>
    <n v="16"/>
    <n v="100"/>
    <n v="400"/>
    <n v="3"/>
    <s v="40"/>
    <s v="0"/>
    <n v="2400"/>
    <n v="40"/>
  </r>
  <r>
    <d v="2024-07-01T00:00:00"/>
    <x v="6"/>
    <s v="0DD"/>
    <x v="10"/>
    <x v="6"/>
    <s v="PIEDRAS"/>
    <s v="PIE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PIEDRAS"/>
    <s v="PIE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PIEDRAS"/>
    <s v="PRA 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PIEDRAS"/>
    <s v="SAM"/>
    <s v="HK1781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PIEDRAS"/>
    <s v="SAM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8"/>
    <s v="TELLO"/>
    <s v="TLO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6"/>
    <s v="VENADILLO"/>
    <s v="BOL"/>
    <s v="HK732"/>
    <x v="2"/>
    <x v="0"/>
    <n v="2"/>
    <n v="12.5"/>
    <n v="30"/>
    <n v="2"/>
    <s v="30"/>
    <n v="0"/>
    <n v="1800"/>
    <n v="30"/>
  </r>
  <r>
    <d v="2024-07-01T00:00:00"/>
    <x v="6"/>
    <s v="0DG"/>
    <x v="30"/>
    <x v="0"/>
    <s v="NUNCHÍA"/>
    <s v="9AC"/>
    <s v="HK1471"/>
    <x v="0"/>
    <x v="0"/>
    <n v="7"/>
    <n v="1280"/>
    <n v="2120"/>
    <n v="4"/>
    <s v="21"/>
    <s v="20"/>
    <n v="1280"/>
    <n v="21.333333333333332"/>
  </r>
  <r>
    <d v="2024-07-01T00:00:00"/>
    <x v="6"/>
    <s v="0DG"/>
    <x v="30"/>
    <x v="0"/>
    <s v="NUNCHÍA"/>
    <s v="9AC"/>
    <s v="HK1727"/>
    <x v="0"/>
    <x v="0"/>
    <n v="7"/>
    <n v="1510"/>
    <n v="2510"/>
    <n v="4"/>
    <s v="25"/>
    <s v="10"/>
    <n v="1510"/>
    <n v="25.166666666666668"/>
  </r>
  <r>
    <d v="2024-07-01T00:00:00"/>
    <x v="6"/>
    <s v="0DG"/>
    <x v="30"/>
    <x v="0"/>
    <s v="NUNCHÍA"/>
    <s v="9AC"/>
    <s v="HK2187"/>
    <x v="0"/>
    <x v="0"/>
    <n v="7"/>
    <n v="1410"/>
    <n v="2330"/>
    <n v="4"/>
    <s v="23"/>
    <s v="30"/>
    <n v="1410"/>
    <n v="23.5"/>
  </r>
  <r>
    <d v="2024-07-01T00:00:00"/>
    <x v="6"/>
    <s v="0DH"/>
    <x v="26"/>
    <x v="0"/>
    <s v="YOPAL"/>
    <s v="ARAGUANEY"/>
    <s v="HK2014"/>
    <x v="0"/>
    <x v="0"/>
    <n v="336"/>
    <n v="5711"/>
    <n v="8430"/>
    <n v="4"/>
    <s v="84"/>
    <s v="30"/>
    <n v="5070"/>
    <n v="84.5"/>
  </r>
  <r>
    <d v="2024-07-01T00:00:00"/>
    <x v="6"/>
    <s v="0DL"/>
    <x v="11"/>
    <x v="0"/>
    <s v="MANÍ"/>
    <s v="SKDL"/>
    <s v="HK1425"/>
    <x v="0"/>
    <x v="0"/>
    <n v="17"/>
    <n v="3900"/>
    <n v="65"/>
    <n v="2"/>
    <s v="65"/>
    <n v="0"/>
    <n v="3900"/>
    <n v="65"/>
  </r>
  <r>
    <d v="2024-07-01T00:00:00"/>
    <x v="6"/>
    <s v="0DL"/>
    <x v="11"/>
    <x v="0"/>
    <s v="MANÍ"/>
    <s v="SKDL"/>
    <s v="HK1970"/>
    <x v="0"/>
    <x v="0"/>
    <n v="12"/>
    <n v="1770"/>
    <n v="2930"/>
    <n v="4"/>
    <s v="29"/>
    <s v="30"/>
    <n v="1770"/>
    <n v="29.5"/>
  </r>
  <r>
    <d v="2024-07-01T00:00:00"/>
    <x v="6"/>
    <s v="0DL"/>
    <x v="11"/>
    <x v="0"/>
    <s v="MANÍ"/>
    <s v="SKDL"/>
    <s v="HK3419"/>
    <x v="3"/>
    <x v="0"/>
    <n v="11"/>
    <n v="1830"/>
    <n v="3030"/>
    <n v="4"/>
    <s v="30"/>
    <s v="30"/>
    <n v="1830"/>
    <n v="30.5"/>
  </r>
  <r>
    <d v="2024-07-01T00:00:00"/>
    <x v="6"/>
    <s v="0DL"/>
    <x v="11"/>
    <x v="0"/>
    <s v="MANÍ"/>
    <s v="SKDL"/>
    <s v="HK5203"/>
    <x v="7"/>
    <x v="0"/>
    <n v="10"/>
    <n v="2220"/>
    <n v="37"/>
    <n v="2"/>
    <s v="37"/>
    <n v="0"/>
    <n v="2220"/>
    <n v="37"/>
  </r>
  <r>
    <d v="2024-07-01T00:00:00"/>
    <x v="6"/>
    <s v="0DL"/>
    <x v="11"/>
    <x v="0"/>
    <s v="MANÍ"/>
    <s v="SKDL"/>
    <s v="HK5403"/>
    <x v="3"/>
    <x v="0"/>
    <n v="6"/>
    <n v="1140"/>
    <n v="19"/>
    <n v="2"/>
    <s v="19"/>
    <n v="0"/>
    <n v="1140"/>
    <n v="19"/>
  </r>
  <r>
    <d v="2024-07-01T00:00:00"/>
    <x v="6"/>
    <s v="0DL"/>
    <x v="11"/>
    <x v="5"/>
    <s v="PUERTO LÓPEZ"/>
    <s v="SKDL"/>
    <s v="HK1839"/>
    <x v="0"/>
    <x v="0"/>
    <n v="18"/>
    <n v="4500"/>
    <n v="75"/>
    <n v="2"/>
    <s v="75"/>
    <n v="0"/>
    <n v="4500"/>
    <n v="75"/>
  </r>
  <r>
    <d v="2024-07-01T00:00:00"/>
    <x v="6"/>
    <s v="0DL"/>
    <x v="11"/>
    <x v="5"/>
    <s v="PUERTO LÓPEZ"/>
    <s v="SQNP"/>
    <s v="HK1535"/>
    <x v="0"/>
    <x v="0"/>
    <n v="13"/>
    <n v="3390"/>
    <n v="5630"/>
    <n v="4"/>
    <s v="56"/>
    <s v="30"/>
    <n v="3390"/>
    <n v="56.5"/>
  </r>
  <r>
    <d v="2024-07-01T00:00:00"/>
    <x v="6"/>
    <s v="0DL"/>
    <x v="11"/>
    <x v="5"/>
    <s v="PUERTO LÓPEZ"/>
    <s v="SQNP"/>
    <s v="HK1639"/>
    <x v="0"/>
    <x v="0"/>
    <n v="8"/>
    <n v="1960"/>
    <n v="3240"/>
    <n v="4"/>
    <s v="32"/>
    <s v="40"/>
    <n v="1960"/>
    <n v="32.666666666666664"/>
  </r>
  <r>
    <d v="2024-07-01T00:00:00"/>
    <x v="6"/>
    <s v="0DP"/>
    <x v="12"/>
    <x v="9"/>
    <s v="ARAUCA - ARAUCA"/>
    <s v="LOSGAVANES"/>
    <s v="HK2466"/>
    <x v="0"/>
    <x v="0"/>
    <n v="7"/>
    <n v="1410"/>
    <n v="2330"/>
    <n v="4"/>
    <s v="23"/>
    <s v="30"/>
    <n v="1410"/>
    <n v="23.5"/>
  </r>
  <r>
    <d v="2024-07-01T00:00:00"/>
    <x v="6"/>
    <s v="0DR"/>
    <x v="13"/>
    <x v="0"/>
    <s v="TRINIDAD"/>
    <s v="MIRAVISTA"/>
    <s v="HK1042"/>
    <x v="2"/>
    <x v="0"/>
    <n v="425"/>
    <n v="8490"/>
    <n v="75"/>
    <n v="2"/>
    <s v="75"/>
    <n v="0"/>
    <n v="4500"/>
    <n v="75"/>
  </r>
  <r>
    <d v="2024-07-01T00:00:00"/>
    <x v="6"/>
    <s v="0DR"/>
    <x v="13"/>
    <x v="0"/>
    <s v="TRINIDAD"/>
    <s v="MIRAVISTA"/>
    <s v="HK1054"/>
    <x v="2"/>
    <x v="0"/>
    <n v="212"/>
    <n v="3420"/>
    <n v="27"/>
    <n v="2"/>
    <s v="27"/>
    <n v="0"/>
    <n v="1620"/>
    <n v="27"/>
  </r>
  <r>
    <d v="2024-07-01T00:00:00"/>
    <x v="6"/>
    <s v="0DR"/>
    <x v="13"/>
    <x v="0"/>
    <s v="TRINIDAD"/>
    <s v="MIRAVISTA"/>
    <s v="HK1684"/>
    <x v="2"/>
    <x v="0"/>
    <n v="428"/>
    <n v="8560"/>
    <n v="75"/>
    <n v="2"/>
    <s v="75"/>
    <n v="0"/>
    <n v="4500"/>
    <n v="75"/>
  </r>
  <r>
    <d v="2024-07-01T00:00:00"/>
    <x v="6"/>
    <s v="0DR"/>
    <x v="13"/>
    <x v="0"/>
    <s v="TRINIDAD"/>
    <s v="MIRAVISTA"/>
    <s v="HK647"/>
    <x v="0"/>
    <x v="0"/>
    <n v="416"/>
    <n v="8320"/>
    <n v="75"/>
    <n v="2"/>
    <s v="75"/>
    <n v="0"/>
    <n v="4500"/>
    <n v="75"/>
  </r>
  <r>
    <d v="2024-07-01T00:00:00"/>
    <x v="6"/>
    <s v="0DR"/>
    <x v="13"/>
    <x v="5"/>
    <s v="VILLAVICENCIO"/>
    <s v="NUEVACANAIMA"/>
    <s v="HK1054"/>
    <x v="2"/>
    <x v="0"/>
    <n v="244"/>
    <n v="3665"/>
    <n v="48"/>
    <n v="2"/>
    <s v="48"/>
    <n v="0"/>
    <n v="2880"/>
    <n v="48"/>
  </r>
  <r>
    <d v="2024-07-01T00:00:00"/>
    <x v="6"/>
    <s v="0DS"/>
    <x v="31"/>
    <x v="5"/>
    <s v="CABUYARO"/>
    <s v="9EU"/>
    <s v="HK1627"/>
    <x v="0"/>
    <x v="0"/>
    <n v="48"/>
    <n v="1643"/>
    <n v="20"/>
    <n v="2"/>
    <s v="20"/>
    <n v="0"/>
    <n v="1200"/>
    <n v="20"/>
  </r>
  <r>
    <d v="2024-07-01T00:00:00"/>
    <x v="6"/>
    <s v="0DS"/>
    <x v="31"/>
    <x v="5"/>
    <s v="PUERTO LÓPEZ"/>
    <s v="9JA"/>
    <s v="HK1627"/>
    <x v="0"/>
    <x v="0"/>
    <n v="112"/>
    <n v="4192"/>
    <n v="47"/>
    <n v="2"/>
    <s v="47"/>
    <n v="0"/>
    <n v="2820"/>
    <n v="47"/>
  </r>
  <r>
    <d v="2024-07-01T00:00:00"/>
    <x v="6"/>
    <s v="0DT"/>
    <x v="27"/>
    <x v="0"/>
    <s v="AGUAZUL"/>
    <s v="SQRJ"/>
    <s v="HK1652"/>
    <x v="0"/>
    <x v="0"/>
    <n v="7"/>
    <n v="200"/>
    <n v="5"/>
    <n v="1"/>
    <s v="5"/>
    <n v="0"/>
    <n v="300"/>
    <n v="5"/>
  </r>
  <r>
    <d v="2024-07-01T00:00:00"/>
    <x v="6"/>
    <s v="0DT"/>
    <x v="27"/>
    <x v="0"/>
    <s v="NUNCHÍA"/>
    <s v="NUA"/>
    <s v="HK1840"/>
    <x v="0"/>
    <x v="0"/>
    <n v="41"/>
    <n v="1240"/>
    <n v="31"/>
    <n v="2"/>
    <s v="31"/>
    <n v="0"/>
    <n v="1860"/>
    <n v="31"/>
  </r>
  <r>
    <d v="2024-07-01T00:00:00"/>
    <x v="6"/>
    <s v="0DT"/>
    <x v="27"/>
    <x v="5"/>
    <s v="PUERTO GAITÁN"/>
    <s v="MAHANAIM"/>
    <s v="HK1652"/>
    <x v="0"/>
    <x v="0"/>
    <n v="4"/>
    <n v="120"/>
    <n v="3"/>
    <n v="1"/>
    <s v="3"/>
    <n v="0"/>
    <n v="180"/>
    <n v="3"/>
  </r>
  <r>
    <d v="2024-07-01T00:00:00"/>
    <x v="6"/>
    <s v="0DU"/>
    <x v="14"/>
    <x v="16"/>
    <s v="CUMARIBO"/>
    <s v="7GS"/>
    <s v="HK1729"/>
    <x v="0"/>
    <x v="0"/>
    <n v="95"/>
    <n v="1120"/>
    <n v="32"/>
    <n v="2"/>
    <s v="32"/>
    <n v="0"/>
    <n v="1920"/>
    <n v="32"/>
  </r>
  <r>
    <d v="2024-07-01T00:00:00"/>
    <x v="6"/>
    <s v="0DU"/>
    <x v="14"/>
    <x v="16"/>
    <s v="CUMARIBO"/>
    <s v="7GS"/>
    <s v="HK745"/>
    <x v="0"/>
    <x v="0"/>
    <n v="109"/>
    <n v="1400"/>
    <n v="37"/>
    <n v="2"/>
    <s v="37"/>
    <n v="0"/>
    <n v="2220"/>
    <n v="37"/>
  </r>
  <r>
    <d v="2024-07-01T00:00:00"/>
    <x v="6"/>
    <s v="0DU"/>
    <x v="14"/>
    <x v="0"/>
    <s v="MANÍ"/>
    <s v="SAS"/>
    <s v="HK806"/>
    <x v="0"/>
    <x v="0"/>
    <n v="140"/>
    <n v="1884"/>
    <n v="4850"/>
    <n v="4"/>
    <s v="48"/>
    <s v="50"/>
    <n v="2930"/>
    <n v="48.833333333333336"/>
  </r>
  <r>
    <d v="2024-07-01T00:00:00"/>
    <x v="6"/>
    <s v="0DU"/>
    <x v="14"/>
    <x v="5"/>
    <s v="PUERTO GAITÁN"/>
    <s v="7FU"/>
    <s v="HK1971"/>
    <x v="0"/>
    <x v="0"/>
    <n v="160"/>
    <n v="2301"/>
    <n v="56"/>
    <n v="2"/>
    <s v="56"/>
    <n v="0"/>
    <n v="3360"/>
    <n v="56"/>
  </r>
  <r>
    <d v="2024-07-01T00:00:00"/>
    <x v="6"/>
    <s v="0DU"/>
    <x v="14"/>
    <x v="5"/>
    <s v="VILLAVICENCIO"/>
    <s v="9AV"/>
    <s v="HK1739"/>
    <x v="0"/>
    <x v="0"/>
    <n v="64"/>
    <n v="1151"/>
    <n v="22"/>
    <n v="2"/>
    <s v="22"/>
    <n v="0"/>
    <n v="1320"/>
    <n v="22"/>
  </r>
  <r>
    <d v="2024-07-01T00:00:00"/>
    <x v="6"/>
    <s v="0DU"/>
    <x v="14"/>
    <x v="5"/>
    <s v="VILLAVICENCIO"/>
    <s v="9AV"/>
    <s v="HK2319"/>
    <x v="0"/>
    <x v="0"/>
    <n v="151"/>
    <n v="2091"/>
    <n v="51"/>
    <n v="2"/>
    <s v="51"/>
    <n v="0"/>
    <n v="3060"/>
    <n v="51"/>
  </r>
  <r>
    <d v="2024-07-01T00:00:00"/>
    <x v="6"/>
    <s v="0DX"/>
    <x v="15"/>
    <x v="0"/>
    <s v="NUNCHÍA"/>
    <s v="NUT"/>
    <s v="HK1380"/>
    <x v="2"/>
    <x v="0"/>
    <n v="181"/>
    <n v="2720"/>
    <n v="68"/>
    <n v="2"/>
    <s v="68"/>
    <n v="0"/>
    <n v="4080"/>
    <n v="68"/>
  </r>
  <r>
    <d v="2024-07-01T00:00:00"/>
    <x v="6"/>
    <s v="0DX"/>
    <x v="15"/>
    <x v="0"/>
    <s v="NUNCHÍA"/>
    <s v="NUT"/>
    <s v="HK1784"/>
    <x v="2"/>
    <x v="0"/>
    <n v="178"/>
    <n v="2680"/>
    <n v="67"/>
    <n v="2"/>
    <s v="67"/>
    <n v="0"/>
    <n v="4020"/>
    <n v="67"/>
  </r>
  <r>
    <d v="2024-07-01T00:00:00"/>
    <x v="6"/>
    <s v="0DX"/>
    <x v="15"/>
    <x v="0"/>
    <s v="NUNCHÍA"/>
    <s v="NUT"/>
    <s v="HK531"/>
    <x v="2"/>
    <x v="0"/>
    <n v="93"/>
    <n v="1400"/>
    <n v="35"/>
    <n v="2"/>
    <s v="35"/>
    <n v="0"/>
    <n v="2100"/>
    <n v="35"/>
  </r>
  <r>
    <d v="2024-07-01T00:00:00"/>
    <x v="6"/>
    <s v="0DX"/>
    <x v="15"/>
    <x v="0"/>
    <s v="VILLANUEVA - CASANARE"/>
    <s v="9AO"/>
    <s v="HK1136"/>
    <x v="2"/>
    <x v="0"/>
    <n v="80"/>
    <n v="1200"/>
    <n v="30"/>
    <n v="2"/>
    <s v="30"/>
    <n v="0"/>
    <n v="1800"/>
    <n v="30"/>
  </r>
  <r>
    <d v="2024-07-01T00:00:00"/>
    <x v="6"/>
    <s v="0DX"/>
    <x v="15"/>
    <x v="0"/>
    <s v="VILLANUEVA - CASANARE"/>
    <s v="9AO"/>
    <s v="HK370"/>
    <x v="2"/>
    <x v="0"/>
    <n v="64"/>
    <n v="960"/>
    <n v="24"/>
    <n v="2"/>
    <s v="24"/>
    <n v="0"/>
    <n v="1440"/>
    <n v="24"/>
  </r>
  <r>
    <d v="2024-07-01T00:00:00"/>
    <x v="6"/>
    <s v="0DX"/>
    <x v="15"/>
    <x v="0"/>
    <s v="VILLANUEVA - CASANARE"/>
    <s v="9AO"/>
    <s v="HK673"/>
    <x v="2"/>
    <x v="0"/>
    <n v="110"/>
    <n v="1652"/>
    <n v="4130"/>
    <n v="4"/>
    <s v="41"/>
    <s v="30"/>
    <n v="2490"/>
    <n v="41.5"/>
  </r>
  <r>
    <d v="2024-07-01T00:00:00"/>
    <x v="6"/>
    <s v="0DX"/>
    <x v="15"/>
    <x v="0"/>
    <s v="VILLANUEVA - CASANARE"/>
    <s v="9AO"/>
    <s v="HK946"/>
    <x v="2"/>
    <x v="0"/>
    <n v="120"/>
    <n v="1800"/>
    <n v="45"/>
    <n v="2"/>
    <s v="45"/>
    <n v="0"/>
    <n v="2700"/>
    <n v="45"/>
  </r>
  <r>
    <d v="2024-07-01T00:00:00"/>
    <x v="6"/>
    <s v="0DX"/>
    <x v="15"/>
    <x v="0"/>
    <s v="YOPAL"/>
    <s v="BUO"/>
    <s v="HK1160"/>
    <x v="2"/>
    <x v="0"/>
    <n v="109"/>
    <n v="1640"/>
    <n v="41"/>
    <n v="2"/>
    <s v="41"/>
    <n v="0"/>
    <n v="2460"/>
    <n v="41"/>
  </r>
  <r>
    <d v="2024-07-01T00:00:00"/>
    <x v="6"/>
    <s v="0DY"/>
    <x v="32"/>
    <x v="6"/>
    <s v="LÉRIDA"/>
    <s v="9IDY"/>
    <s v="HK1674"/>
    <x v="2"/>
    <x v="0"/>
    <n v="78"/>
    <n v="775"/>
    <n v="31"/>
    <n v="2"/>
    <s v="31"/>
    <n v="0"/>
    <n v="1860"/>
    <n v="31"/>
  </r>
  <r>
    <d v="2024-07-01T00:00:00"/>
    <x v="6"/>
    <s v="0EN"/>
    <x v="33"/>
    <x v="0"/>
    <s v="PAZ DE ARIPORO"/>
    <s v="LAFORTALEZA"/>
    <s v="HK1837"/>
    <x v="0"/>
    <x v="0"/>
    <n v="100"/>
    <n v="3000"/>
    <n v="50"/>
    <n v="2"/>
    <s v="50"/>
    <n v="0"/>
    <n v="3000"/>
    <n v="50"/>
  </r>
  <r>
    <d v="2024-07-01T00:00:00"/>
    <x v="6"/>
    <s v="0ER"/>
    <x v="17"/>
    <x v="0"/>
    <s v="YOPAL"/>
    <s v="LAREFORMA"/>
    <s v="HK1628"/>
    <x v="0"/>
    <x v="0"/>
    <n v="12"/>
    <n v="2030"/>
    <n v="3350"/>
    <n v="4"/>
    <s v="33"/>
    <s v="50"/>
    <n v="2030"/>
    <n v="33.833333333333336"/>
  </r>
  <r>
    <d v="2024-07-01T00:00:00"/>
    <x v="6"/>
    <s v="0ER"/>
    <x v="17"/>
    <x v="0"/>
    <s v="YOPAL"/>
    <s v="LAREFORMA"/>
    <s v="HK1824"/>
    <x v="0"/>
    <x v="0"/>
    <n v="8"/>
    <n v="1080"/>
    <n v="1803"/>
    <n v="4"/>
    <s v="18"/>
    <s v="03"/>
    <n v="1083"/>
    <n v="18.05"/>
  </r>
  <r>
    <d v="2024-07-01T00:00:00"/>
    <x v="6"/>
    <s v="0ER"/>
    <x v="17"/>
    <x v="0"/>
    <s v="YOPAL"/>
    <s v="LAREFORMA"/>
    <s v="HK1914"/>
    <x v="0"/>
    <x v="0"/>
    <n v="6"/>
    <n v="1050"/>
    <n v="1730"/>
    <n v="4"/>
    <s v="17"/>
    <s v="30"/>
    <n v="1050"/>
    <n v="17.5"/>
  </r>
  <r>
    <d v="2024-07-01T00:00:00"/>
    <x v="6"/>
    <s v="0ET"/>
    <x v="18"/>
    <x v="11"/>
    <s v="CANDELARIA"/>
    <s v="LAESMERALDA"/>
    <s v="HK5218"/>
    <x v="4"/>
    <x v="7"/>
    <n v="16"/>
    <n v="565"/>
    <n v="22"/>
    <n v="2"/>
    <s v="22"/>
    <n v="0"/>
    <n v="1320"/>
    <n v="22"/>
  </r>
  <r>
    <d v="2024-07-01T00:00:00"/>
    <x v="6"/>
    <s v="0ET"/>
    <x v="18"/>
    <x v="11"/>
    <s v="CANDELARIA"/>
    <s v="LAESMERALDA"/>
    <s v="HK5336"/>
    <x v="4"/>
    <x v="7"/>
    <n v="43"/>
    <n v="2107"/>
    <n v="6124"/>
    <n v="4"/>
    <s v="61"/>
    <s v="24"/>
    <n v="3684"/>
    <n v="61.4"/>
  </r>
  <r>
    <d v="2024-07-01T00:00:00"/>
    <x v="6"/>
    <s v="0ET"/>
    <x v="18"/>
    <x v="11"/>
    <s v="CANDELARIA"/>
    <s v="LAESMERALDA"/>
    <s v="HK5440"/>
    <x v="4"/>
    <x v="7"/>
    <n v="22"/>
    <n v="373"/>
    <n v="1130"/>
    <n v="4"/>
    <s v="11"/>
    <s v="30"/>
    <n v="690"/>
    <n v="11.5"/>
  </r>
  <r>
    <d v="2024-07-01T00:00:00"/>
    <x v="6"/>
    <s v="0EV"/>
    <x v="19"/>
    <x v="4"/>
    <s v="APARTADÓ"/>
    <s v="7KK"/>
    <s v="HK5381"/>
    <x v="5"/>
    <x v="1"/>
    <n v="107"/>
    <n v="7326"/>
    <n v="50.8"/>
    <n v="4"/>
    <s v="50"/>
    <s v=",8"/>
    <n v="3000.8"/>
    <n v="50.013333333333335"/>
  </r>
  <r>
    <d v="2024-07-01T00:00:00"/>
    <x v="6"/>
    <s v="0EV"/>
    <x v="19"/>
    <x v="4"/>
    <s v="APARTADÓ"/>
    <s v="7KK"/>
    <s v="HK5384"/>
    <x v="5"/>
    <x v="1"/>
    <n v="142"/>
    <n v="10523"/>
    <n v="75.5"/>
    <n v="4"/>
    <s v="75"/>
    <s v=",5"/>
    <n v="4500.5"/>
    <n v="75.00833333333334"/>
  </r>
  <r>
    <d v="2024-07-01T00:00:00"/>
    <x v="6"/>
    <s v="0EV"/>
    <x v="19"/>
    <x v="4"/>
    <s v="APARTADÓ"/>
    <s v="7KK"/>
    <s v="HK5386"/>
    <x v="5"/>
    <x v="1"/>
    <n v="126"/>
    <n v="9476"/>
    <n v="59.8"/>
    <n v="4"/>
    <s v="59"/>
    <s v=",8"/>
    <n v="3540.8"/>
    <n v="59.013333333333335"/>
  </r>
  <r>
    <d v="2024-07-01T00:00:00"/>
    <x v="6"/>
    <s v="0EV"/>
    <x v="19"/>
    <x v="4"/>
    <s v="APARTADÓ"/>
    <s v="7KK"/>
    <s v="HK5387"/>
    <x v="5"/>
    <x v="1"/>
    <n v="116"/>
    <n v="8516"/>
    <n v="55.9"/>
    <n v="4"/>
    <s v="55"/>
    <s v=",9"/>
    <n v="3300.9"/>
    <n v="55.015000000000001"/>
  </r>
  <r>
    <d v="2024-07-01T00:00:00"/>
    <x v="6"/>
    <s v="0EW"/>
    <x v="28"/>
    <x v="7"/>
    <s v="ANSERMANUEVO"/>
    <s v="SKDA"/>
    <s v="HK5359"/>
    <x v="8"/>
    <x v="7"/>
    <n v="2"/>
    <n v="40.46"/>
    <n v="0.92"/>
    <n v="4"/>
    <s v="0,"/>
    <s v="92"/>
    <n v="92"/>
    <n v="1.5333333333333334"/>
  </r>
  <r>
    <d v="2024-07-01T00:00:00"/>
    <x v="6"/>
    <s v="0EW"/>
    <x v="28"/>
    <x v="7"/>
    <s v="ANSERMANUEVO"/>
    <s v="SQGD"/>
    <s v="HK5356"/>
    <x v="8"/>
    <x v="7"/>
    <n v="2"/>
    <n v="75.099999999999994"/>
    <n v="2.2000000000000002"/>
    <n v="3"/>
    <s v="2,"/>
    <s v="2"/>
    <n v="122"/>
    <n v="2.0333333333333332"/>
  </r>
  <r>
    <d v="2024-07-01T00:00:00"/>
    <x v="6"/>
    <s v="0EW"/>
    <x v="28"/>
    <x v="7"/>
    <s v="ANSERMANUEVO"/>
    <s v="SQGD"/>
    <s v="HK5359"/>
    <x v="8"/>
    <x v="7"/>
    <n v="6"/>
    <n v="102"/>
    <n v="4"/>
    <n v="1"/>
    <s v="4"/>
    <n v="0"/>
    <n v="240"/>
    <n v="4"/>
  </r>
  <r>
    <d v="2024-07-01T00:00:00"/>
    <x v="6"/>
    <s v="0EW"/>
    <x v="28"/>
    <x v="12"/>
    <s v="BALBOA"/>
    <s v="SKDA"/>
    <s v="HK5356"/>
    <x v="8"/>
    <x v="7"/>
    <n v="6"/>
    <n v="262.06"/>
    <n v="5.08"/>
    <n v="4"/>
    <s v="5,"/>
    <s v="08"/>
    <n v="308"/>
    <n v="5.1333333333333337"/>
  </r>
  <r>
    <d v="2024-07-01T00:00:00"/>
    <x v="6"/>
    <s v="0EW"/>
    <x v="28"/>
    <x v="12"/>
    <s v="BALBOA"/>
    <s v="SKDA"/>
    <s v="HK5359"/>
    <x v="8"/>
    <x v="7"/>
    <n v="4"/>
    <n v="79.34"/>
    <n v="1.34"/>
    <n v="4"/>
    <s v="1,"/>
    <s v="34"/>
    <n v="94"/>
    <n v="1.5666666666666667"/>
  </r>
  <r>
    <d v="2024-07-01T00:00:00"/>
    <x v="6"/>
    <s v="0EW"/>
    <x v="28"/>
    <x v="12"/>
    <s v="BALBOA"/>
    <s v="SQGD"/>
    <s v="HK5356"/>
    <x v="8"/>
    <x v="7"/>
    <n v="2"/>
    <n v="55.8"/>
    <n v="1.1000000000000001"/>
    <n v="3"/>
    <s v="1,"/>
    <s v="1"/>
    <n v="61"/>
    <n v="1.0166666666666666"/>
  </r>
  <r>
    <d v="2024-07-01T00:00:00"/>
    <x v="6"/>
    <s v="0EW"/>
    <x v="28"/>
    <x v="12"/>
    <s v="BOLÍVAR"/>
    <s v="SQGD"/>
    <s v="HK5207"/>
    <x v="8"/>
    <x v="7"/>
    <n v="6"/>
    <n v="108"/>
    <n v="5.18"/>
    <n v="4"/>
    <s v="5,"/>
    <s v="18"/>
    <n v="318"/>
    <n v="5.3"/>
  </r>
  <r>
    <d v="2024-07-01T00:00:00"/>
    <x v="6"/>
    <s v="0EW"/>
    <x v="28"/>
    <x v="7"/>
    <s v="CARTAGO"/>
    <s v="SKDA"/>
    <s v="HK5359"/>
    <x v="8"/>
    <x v="7"/>
    <n v="4"/>
    <n v="193.92"/>
    <n v="2.2999999999999998"/>
    <n v="3"/>
    <s v="2,"/>
    <s v="3"/>
    <n v="123"/>
    <n v="2.0499999999999998"/>
  </r>
  <r>
    <d v="2024-07-01T00:00:00"/>
    <x v="6"/>
    <s v="0EW"/>
    <x v="28"/>
    <x v="7"/>
    <s v="CARTAGO"/>
    <s v="SQGD"/>
    <s v="HK5207"/>
    <x v="8"/>
    <x v="7"/>
    <n v="2"/>
    <n v="34"/>
    <n v="0.4"/>
    <n v="3"/>
    <s v="0,"/>
    <s v="4"/>
    <n v="4"/>
    <n v="6.6666666666666666E-2"/>
  </r>
  <r>
    <d v="2024-07-01T00:00:00"/>
    <x v="6"/>
    <s v="0EW"/>
    <x v="28"/>
    <x v="7"/>
    <s v="CARTAGO"/>
    <s v="SQGD"/>
    <s v="HK5207"/>
    <x v="8"/>
    <x v="6"/>
    <n v="2"/>
    <n v="25"/>
    <n v="0.78"/>
    <n v="4"/>
    <s v="0,"/>
    <s v="78"/>
    <n v="78"/>
    <n v="1.3"/>
  </r>
  <r>
    <d v="2024-07-01T00:00:00"/>
    <x v="6"/>
    <s v="0EW"/>
    <x v="28"/>
    <x v="7"/>
    <s v="CARTAGO"/>
    <s v="SQGD"/>
    <s v="HK5356"/>
    <x v="8"/>
    <x v="7"/>
    <n v="10"/>
    <n v="255.92"/>
    <n v="6.14"/>
    <n v="4"/>
    <s v="6,"/>
    <s v="14"/>
    <n v="374"/>
    <n v="6.2333333333333334"/>
  </r>
  <r>
    <d v="2024-07-01T00:00:00"/>
    <x v="6"/>
    <s v="0EW"/>
    <x v="28"/>
    <x v="7"/>
    <s v="CARTAGO"/>
    <s v="SQGD"/>
    <s v="HK5359"/>
    <x v="8"/>
    <x v="7"/>
    <n v="18"/>
    <n v="355.2"/>
    <n v="11.14"/>
    <n v="5"/>
    <s v="11"/>
    <s v=",14"/>
    <n v="660.14"/>
    <n v="11.002333333333333"/>
  </r>
  <r>
    <d v="2024-07-01T00:00:00"/>
    <x v="6"/>
    <s v="0EW"/>
    <x v="28"/>
    <x v="7"/>
    <s v="CARTAGO"/>
    <s v="SQGD"/>
    <s v="HK5359"/>
    <x v="8"/>
    <x v="6"/>
    <n v="12"/>
    <n v="224"/>
    <n v="6.08"/>
    <n v="4"/>
    <s v="6,"/>
    <s v="08"/>
    <n v="368"/>
    <n v="6.1333333333333337"/>
  </r>
  <r>
    <d v="2024-07-01T00:00:00"/>
    <x v="6"/>
    <s v="0EW"/>
    <x v="28"/>
    <x v="4"/>
    <s v="LA UNIÓN"/>
    <s v="SQGD"/>
    <s v="HK5207"/>
    <x v="8"/>
    <x v="7"/>
    <n v="4"/>
    <n v="79.5"/>
    <n v="2.06"/>
    <n v="4"/>
    <s v="2,"/>
    <s v="06"/>
    <n v="126"/>
    <n v="2.1"/>
  </r>
  <r>
    <d v="2024-07-01T00:00:00"/>
    <x v="6"/>
    <s v="0EW"/>
    <x v="28"/>
    <x v="15"/>
    <s v="LA VICTORIA"/>
    <s v="SQGD"/>
    <s v="HK5207"/>
    <x v="8"/>
    <x v="7"/>
    <n v="32"/>
    <n v="562.08000000000004"/>
    <n v="17"/>
    <n v="2"/>
    <s v="17"/>
    <n v="0"/>
    <n v="1020"/>
    <n v="17"/>
  </r>
  <r>
    <d v="2024-07-01T00:00:00"/>
    <x v="6"/>
    <s v="0EW"/>
    <x v="28"/>
    <x v="15"/>
    <s v="LA VICTORIA"/>
    <s v="SQGD"/>
    <s v="HK5359"/>
    <x v="8"/>
    <x v="7"/>
    <n v="4"/>
    <n v="76.34"/>
    <n v="1.76"/>
    <n v="4"/>
    <s v="1,"/>
    <s v="76"/>
    <n v="136"/>
    <n v="2.2666666666666666"/>
  </r>
  <r>
    <d v="2024-07-01T00:00:00"/>
    <x v="6"/>
    <s v="0EW"/>
    <x v="28"/>
    <x v="13"/>
    <s v="LA VIRGINIA"/>
    <s v="SQGD"/>
    <s v="HK5356"/>
    <x v="8"/>
    <x v="7"/>
    <n v="2"/>
    <n v="79.8"/>
    <n v="2.2599999999999998"/>
    <n v="4"/>
    <s v="2,"/>
    <s v="26"/>
    <n v="146"/>
    <n v="2.4333333333333331"/>
  </r>
  <r>
    <d v="2024-07-01T00:00:00"/>
    <x v="6"/>
    <s v="0EW"/>
    <x v="28"/>
    <x v="7"/>
    <s v="OBANDO"/>
    <s v="SQGD"/>
    <s v="HK5207"/>
    <x v="8"/>
    <x v="7"/>
    <n v="36"/>
    <n v="621.41999999999996"/>
    <n v="14.5"/>
    <n v="4"/>
    <s v="14"/>
    <s v=",5"/>
    <n v="840.5"/>
    <n v="14.008333333333333"/>
  </r>
  <r>
    <d v="2024-07-01T00:00:00"/>
    <x v="6"/>
    <s v="0EW"/>
    <x v="28"/>
    <x v="7"/>
    <s v="OBANDO"/>
    <s v="SQGD"/>
    <s v="HK5356"/>
    <x v="8"/>
    <x v="7"/>
    <n v="24"/>
    <n v="651.44000000000005"/>
    <n v="12.68"/>
    <n v="5"/>
    <s v="12"/>
    <s v=",68"/>
    <n v="720.68"/>
    <n v="12.011333333333333"/>
  </r>
  <r>
    <d v="2024-07-01T00:00:00"/>
    <x v="6"/>
    <s v="0EW"/>
    <x v="28"/>
    <x v="7"/>
    <s v="OBANDO"/>
    <s v="SQGD"/>
    <s v="HK5359"/>
    <x v="8"/>
    <x v="7"/>
    <n v="56"/>
    <n v="1046.22"/>
    <n v="23.7"/>
    <n v="4"/>
    <s v="23"/>
    <s v=",7"/>
    <n v="1380.7"/>
    <n v="23.011666666666667"/>
  </r>
  <r>
    <d v="2024-07-01T00:00:00"/>
    <x v="6"/>
    <s v="0EW"/>
    <x v="28"/>
    <x v="13"/>
    <s v="PEREIRA"/>
    <s v="SQGD"/>
    <s v="HK5207"/>
    <x v="8"/>
    <x v="6"/>
    <n v="4"/>
    <n v="60"/>
    <n v="1.62"/>
    <n v="4"/>
    <s v="1,"/>
    <s v="62"/>
    <n v="122"/>
    <n v="2.0333333333333332"/>
  </r>
  <r>
    <d v="2024-07-01T00:00:00"/>
    <x v="6"/>
    <s v="0EW"/>
    <x v="28"/>
    <x v="7"/>
    <s v="ROLDANILLO"/>
    <s v="SQGD"/>
    <s v="HK5207"/>
    <x v="8"/>
    <x v="7"/>
    <n v="4"/>
    <n v="49.68"/>
    <n v="2.62"/>
    <n v="4"/>
    <s v="2,"/>
    <s v="62"/>
    <n v="182"/>
    <n v="3.0333333333333332"/>
  </r>
  <r>
    <d v="2024-07-01T00:00:00"/>
    <x v="6"/>
    <s v="0EW"/>
    <x v="28"/>
    <x v="13"/>
    <s v="SANTUARIO"/>
    <s v="SKDA"/>
    <s v="HK5359"/>
    <x v="8"/>
    <x v="7"/>
    <n v="2"/>
    <n v="52.54"/>
    <n v="0.86"/>
    <n v="4"/>
    <s v="0,"/>
    <s v="86"/>
    <n v="86"/>
    <n v="1.4333333333333333"/>
  </r>
  <r>
    <d v="2024-07-01T00:00:00"/>
    <x v="6"/>
    <s v="0EW"/>
    <x v="28"/>
    <x v="7"/>
    <s v="TORO"/>
    <s v="SQGD"/>
    <s v="HK5207"/>
    <x v="8"/>
    <x v="7"/>
    <n v="10"/>
    <n v="121.3"/>
    <n v="41.96"/>
    <n v="5"/>
    <s v="41"/>
    <s v=",96"/>
    <n v="2460.96"/>
    <n v="41.015999999999998"/>
  </r>
  <r>
    <d v="2024-07-01T00:00:00"/>
    <x v="6"/>
    <s v="0EW"/>
    <x v="28"/>
    <x v="7"/>
    <s v="TORO"/>
    <s v="SQGD"/>
    <s v="HK5356"/>
    <x v="8"/>
    <x v="7"/>
    <n v="4"/>
    <n v="83.2"/>
    <n v="2.2599999999999998"/>
    <n v="4"/>
    <s v="2,"/>
    <s v="26"/>
    <n v="146"/>
    <n v="2.4333333333333331"/>
  </r>
  <r>
    <d v="2024-07-01T00:00:00"/>
    <x v="6"/>
    <s v="0EW"/>
    <x v="28"/>
    <x v="7"/>
    <s v="TORO"/>
    <s v="SQGD"/>
    <s v="HK5359"/>
    <x v="8"/>
    <x v="7"/>
    <n v="6"/>
    <n v="125.2"/>
    <n v="3.84"/>
    <n v="4"/>
    <s v="3,"/>
    <s v="84"/>
    <n v="264"/>
    <n v="4.4000000000000004"/>
  </r>
  <r>
    <d v="2024-07-01T00:00:00"/>
    <x v="6"/>
    <s v="0EW"/>
    <x v="28"/>
    <x v="14"/>
    <s v="VITERBO"/>
    <s v="SKDA"/>
    <s v="HK5359"/>
    <x v="8"/>
    <x v="7"/>
    <n v="8"/>
    <n v="275.44"/>
    <n v="6.5"/>
    <n v="3"/>
    <s v="6,"/>
    <s v="5"/>
    <n v="365"/>
    <n v="6.083333333333333"/>
  </r>
  <r>
    <d v="2024-07-01T00:00:00"/>
    <x v="6"/>
    <s v="0EW"/>
    <x v="28"/>
    <x v="14"/>
    <s v="VITERBO"/>
    <s v="SQGD"/>
    <s v="HK5356"/>
    <x v="8"/>
    <x v="7"/>
    <n v="2"/>
    <n v="71.099999999999994"/>
    <n v="2.7"/>
    <n v="3"/>
    <s v="2,"/>
    <s v="7"/>
    <n v="127"/>
    <n v="2.1166666666666667"/>
  </r>
  <r>
    <d v="2024-07-01T00:00:00"/>
    <x v="6"/>
    <s v="0EX"/>
    <x v="20"/>
    <x v="7"/>
    <s v="RIOFRÍO"/>
    <s v="LACARMELITA"/>
    <s v="HK5416"/>
    <x v="6"/>
    <x v="7"/>
    <n v="10"/>
    <n v="118"/>
    <n v="536"/>
    <n v="3"/>
    <s v="53"/>
    <s v="6"/>
    <n v="3186"/>
    <n v="53.1"/>
  </r>
  <r>
    <d v="2024-07-01T00:00:00"/>
    <x v="6"/>
    <s v="0EX"/>
    <x v="20"/>
    <x v="7"/>
    <s v="ZARZAL"/>
    <s v="RIOPAILA"/>
    <s v="HK5416"/>
    <x v="6"/>
    <x v="7"/>
    <n v="122"/>
    <n v="2088"/>
    <n v="6542"/>
    <n v="4"/>
    <s v="65"/>
    <s v="42"/>
    <n v="3942"/>
    <n v="65.7"/>
  </r>
  <r>
    <d v="2024-07-01T00:00:00"/>
    <x v="6"/>
    <s v="ODV"/>
    <x v="21"/>
    <x v="5"/>
    <s v="FUENTE DE ORO"/>
    <s v="MAJAGUAL"/>
    <s v="HK1738"/>
    <x v="0"/>
    <x v="0"/>
    <n v="197"/>
    <n v="3026"/>
    <n v="7120"/>
    <n v="4"/>
    <s v="71"/>
    <s v="20"/>
    <n v="4280"/>
    <n v="71.333333333333329"/>
  </r>
  <r>
    <d v="2024-07-01T00:00:00"/>
    <x v="6"/>
    <s v="ODV"/>
    <x v="21"/>
    <x v="5"/>
    <s v="FUENTE DE ORO"/>
    <s v="MAJAGUAL"/>
    <s v="HK1738"/>
    <x v="0"/>
    <x v="5"/>
    <n v="2"/>
    <n v="32"/>
    <n v="6"/>
    <n v="1"/>
    <s v="6"/>
    <n v="0"/>
    <n v="360"/>
    <n v="6"/>
  </r>
  <r>
    <d v="2024-07-01T00:00:00"/>
    <x v="6"/>
    <s v="ODV"/>
    <x v="21"/>
    <x v="5"/>
    <s v="FUENTE DE ORO"/>
    <s v="MAJAGUAL"/>
    <s v="HK1738"/>
    <x v="0"/>
    <x v="2"/>
    <n v="39"/>
    <n v="454"/>
    <n v="1330"/>
    <n v="4"/>
    <s v="13"/>
    <s v="30"/>
    <n v="810"/>
    <n v="13.5"/>
  </r>
  <r>
    <d v="2024-07-01T00:00:00"/>
    <x v="6"/>
    <s v="ODV"/>
    <x v="21"/>
    <x v="5"/>
    <s v="FUENTE DE ORO"/>
    <s v="MAJAGUAL"/>
    <s v="HK1738"/>
    <x v="0"/>
    <x v="4"/>
    <n v="14"/>
    <n v="198"/>
    <n v="6"/>
    <n v="1"/>
    <s v="6"/>
    <n v="0"/>
    <n v="360"/>
    <n v="6"/>
  </r>
  <r>
    <d v="2024-07-01T00:00:00"/>
    <x v="6"/>
    <s v="OEY"/>
    <x v="22"/>
    <x v="7"/>
    <s v="GUACARÍ"/>
    <s v="SQIH"/>
    <s v="HK5371"/>
    <x v="4"/>
    <x v="7"/>
    <n v="87"/>
    <n v="1078"/>
    <n v="47.9"/>
    <n v="4"/>
    <s v="47"/>
    <s v=",9"/>
    <n v="2820.9"/>
    <n v="47.015000000000001"/>
  </r>
  <r>
    <d v="2024-07-01T00:00:00"/>
    <x v="6"/>
    <s v="OEY"/>
    <x v="22"/>
    <x v="7"/>
    <s v="PALMIRA"/>
    <s v="SQIM"/>
    <s v="HK5371"/>
    <x v="4"/>
    <x v="7"/>
    <n v="47"/>
    <n v="1023"/>
    <n v="31.7"/>
    <n v="4"/>
    <s v="31"/>
    <s v=",7"/>
    <n v="1860.7"/>
    <n v="31.011666666666667"/>
  </r>
  <r>
    <d v="2024-07-01T00:00:00"/>
    <x v="6"/>
    <s v="OEY"/>
    <x v="22"/>
    <x v="7"/>
    <s v="PRADERA"/>
    <s v="SQCA"/>
    <s v="HK5371"/>
    <x v="6"/>
    <x v="7"/>
    <n v="135"/>
    <n v="1662"/>
    <n v="82.1"/>
    <n v="4"/>
    <s v="82"/>
    <s v=",1"/>
    <n v="4920.1000000000004"/>
    <n v="82.00166666666667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7">
  <r>
    <d v="2024-01-01T00:00:00"/>
    <x v="0"/>
    <s v="0BH"/>
    <x v="0"/>
    <x v="0"/>
    <x v="0"/>
    <x v="0"/>
    <s v="HK2171"/>
    <x v="0"/>
    <x v="0"/>
    <n v="2"/>
    <n v="240"/>
    <n v="4"/>
  </r>
  <r>
    <d v="2024-01-01T00:00:00"/>
    <x v="0"/>
    <s v="0BH"/>
    <x v="0"/>
    <x v="0"/>
    <x v="1"/>
    <x v="1"/>
    <s v="HK2171"/>
    <x v="0"/>
    <x v="0"/>
    <n v="2"/>
    <n v="300"/>
    <n v="430"/>
  </r>
  <r>
    <d v="2024-01-01T00:00:00"/>
    <x v="0"/>
    <s v="0BH"/>
    <x v="0"/>
    <x v="0"/>
    <x v="2"/>
    <x v="2"/>
    <s v="HK2108"/>
    <x v="0"/>
    <x v="0"/>
    <n v="11"/>
    <n v="960"/>
    <n v="16"/>
  </r>
  <r>
    <d v="2024-01-01T00:00:00"/>
    <x v="0"/>
    <s v="0BM"/>
    <x v="1"/>
    <x v="1"/>
    <x v="3"/>
    <x v="3"/>
    <s v="HK2065"/>
    <x v="0"/>
    <x v="1"/>
    <n v="14"/>
    <n v="428"/>
    <n v="518"/>
  </r>
  <r>
    <d v="2024-01-01T00:00:00"/>
    <x v="0"/>
    <s v="0BM"/>
    <x v="1"/>
    <x v="2"/>
    <x v="4"/>
    <x v="4"/>
    <s v="HK2095"/>
    <x v="0"/>
    <x v="1"/>
    <n v="73"/>
    <n v="1386.57"/>
    <n v="2406"/>
  </r>
  <r>
    <d v="2024-01-01T00:00:00"/>
    <x v="0"/>
    <s v="0BM"/>
    <x v="1"/>
    <x v="3"/>
    <x v="5"/>
    <x v="5"/>
    <s v="HK2004"/>
    <x v="0"/>
    <x v="1"/>
    <n v="67"/>
    <n v="1489.73"/>
    <n v="2248"/>
  </r>
  <r>
    <d v="2024-01-01T00:00:00"/>
    <x v="0"/>
    <s v="0BM"/>
    <x v="1"/>
    <x v="3"/>
    <x v="6"/>
    <x v="6"/>
    <s v="HK1741"/>
    <x v="0"/>
    <x v="1"/>
    <n v="147"/>
    <n v="4244.5"/>
    <n v="6324"/>
  </r>
  <r>
    <d v="2024-01-01T00:00:00"/>
    <x v="0"/>
    <s v="0BM"/>
    <x v="1"/>
    <x v="3"/>
    <x v="6"/>
    <x v="6"/>
    <s v="HK1750"/>
    <x v="0"/>
    <x v="1"/>
    <n v="155"/>
    <n v="4402.5"/>
    <n v="6536"/>
  </r>
  <r>
    <d v="2024-01-01T00:00:00"/>
    <x v="0"/>
    <s v="0BM"/>
    <x v="1"/>
    <x v="3"/>
    <x v="6"/>
    <x v="6"/>
    <s v="HK2004"/>
    <x v="0"/>
    <x v="1"/>
    <n v="30"/>
    <n v="820"/>
    <n v="1018"/>
  </r>
  <r>
    <d v="2024-01-01T00:00:00"/>
    <x v="0"/>
    <s v="0BM"/>
    <x v="1"/>
    <x v="3"/>
    <x v="6"/>
    <x v="6"/>
    <s v="HK2065"/>
    <x v="0"/>
    <x v="1"/>
    <n v="138"/>
    <n v="3975.1"/>
    <n v="6106"/>
  </r>
  <r>
    <d v="2024-01-01T00:00:00"/>
    <x v="0"/>
    <s v="0BR"/>
    <x v="2"/>
    <x v="4"/>
    <x v="7"/>
    <x v="7"/>
    <s v="HK2892"/>
    <x v="1"/>
    <x v="1"/>
    <n v="73"/>
    <n v="5552.5"/>
    <n v="39"/>
  </r>
  <r>
    <d v="2024-01-01T00:00:00"/>
    <x v="0"/>
    <s v="0BR"/>
    <x v="2"/>
    <x v="4"/>
    <x v="7"/>
    <x v="7"/>
    <s v="HK4336"/>
    <x v="1"/>
    <x v="1"/>
    <n v="89"/>
    <n v="5107.2"/>
    <n v="366"/>
  </r>
  <r>
    <d v="2024-01-01T00:00:00"/>
    <x v="0"/>
    <s v="0BR"/>
    <x v="2"/>
    <x v="4"/>
    <x v="7"/>
    <x v="7"/>
    <s v="HK4336"/>
    <x v="1"/>
    <x v="2"/>
    <n v="7"/>
    <n v="640"/>
    <n v="101"/>
  </r>
  <r>
    <d v="2024-01-01T00:00:00"/>
    <x v="0"/>
    <s v="0BR"/>
    <x v="2"/>
    <x v="4"/>
    <x v="7"/>
    <x v="7"/>
    <s v="HK4416"/>
    <x v="1"/>
    <x v="1"/>
    <n v="83"/>
    <n v="6267.4"/>
    <n v="401"/>
  </r>
  <r>
    <d v="2024-01-01T00:00:00"/>
    <x v="0"/>
    <s v="0BR"/>
    <x v="2"/>
    <x v="4"/>
    <x v="7"/>
    <x v="7"/>
    <s v="HK4542"/>
    <x v="1"/>
    <x v="1"/>
    <n v="79"/>
    <n v="6036.3"/>
    <n v="443"/>
  </r>
  <r>
    <d v="2024-01-01T00:00:00"/>
    <x v="0"/>
    <s v="0BR"/>
    <x v="2"/>
    <x v="4"/>
    <x v="7"/>
    <x v="7"/>
    <s v="HK4704"/>
    <x v="1"/>
    <x v="1"/>
    <n v="84"/>
    <n v="6201"/>
    <n v="405"/>
  </r>
  <r>
    <d v="2024-01-01T00:00:00"/>
    <x v="0"/>
    <s v="0BR"/>
    <x v="2"/>
    <x v="4"/>
    <x v="7"/>
    <x v="7"/>
    <s v="HK4939"/>
    <x v="1"/>
    <x v="1"/>
    <n v="98"/>
    <n v="7189.7"/>
    <n v="429"/>
  </r>
  <r>
    <d v="2024-01-01T00:00:00"/>
    <x v="0"/>
    <s v="0BR"/>
    <x v="2"/>
    <x v="4"/>
    <x v="7"/>
    <x v="7"/>
    <s v="HK5113"/>
    <x v="1"/>
    <x v="1"/>
    <n v="90"/>
    <n v="6554.4"/>
    <n v="458"/>
  </r>
  <r>
    <d v="2024-01-01T00:00:00"/>
    <x v="0"/>
    <s v="0BR"/>
    <x v="2"/>
    <x v="4"/>
    <x v="7"/>
    <x v="7"/>
    <s v="HK5167"/>
    <x v="1"/>
    <x v="1"/>
    <n v="91"/>
    <n v="6848.1"/>
    <n v="454"/>
  </r>
  <r>
    <d v="2024-01-01T00:00:00"/>
    <x v="0"/>
    <s v="0BR"/>
    <x v="2"/>
    <x v="4"/>
    <x v="7"/>
    <x v="7"/>
    <s v="HK5300"/>
    <x v="1"/>
    <x v="1"/>
    <n v="91"/>
    <n v="6184.2"/>
    <n v="472"/>
  </r>
  <r>
    <d v="2024-01-01T00:00:00"/>
    <x v="0"/>
    <s v="0BR"/>
    <x v="2"/>
    <x v="4"/>
    <x v="7"/>
    <x v="7"/>
    <s v="HK5428"/>
    <x v="1"/>
    <x v="1"/>
    <n v="86"/>
    <n v="6346.3"/>
    <n v="415"/>
  </r>
  <r>
    <d v="2024-01-01T00:00:00"/>
    <x v="0"/>
    <s v="0BR"/>
    <x v="2"/>
    <x v="3"/>
    <x v="8"/>
    <x v="8"/>
    <s v="HK1767"/>
    <x v="0"/>
    <x v="1"/>
    <n v="24"/>
    <n v="652.5"/>
    <n v="183"/>
  </r>
  <r>
    <d v="2024-01-01T00:00:00"/>
    <x v="0"/>
    <s v="0BR"/>
    <x v="2"/>
    <x v="3"/>
    <x v="8"/>
    <x v="8"/>
    <s v="HK3631"/>
    <x v="0"/>
    <x v="1"/>
    <n v="49"/>
    <n v="1275"/>
    <n v="328"/>
  </r>
  <r>
    <d v="2024-01-01T00:00:00"/>
    <x v="0"/>
    <s v="0BR"/>
    <x v="2"/>
    <x v="3"/>
    <x v="8"/>
    <x v="8"/>
    <s v="HK660"/>
    <x v="0"/>
    <x v="1"/>
    <n v="72"/>
    <n v="1972.5"/>
    <n v="498"/>
  </r>
  <r>
    <d v="2024-01-01T00:00:00"/>
    <x v="0"/>
    <s v="0BR"/>
    <x v="2"/>
    <x v="4"/>
    <x v="9"/>
    <x v="9"/>
    <s v="HK2892"/>
    <x v="1"/>
    <x v="1"/>
    <n v="12"/>
    <n v="913.4"/>
    <n v="54"/>
  </r>
  <r>
    <d v="2024-01-01T00:00:00"/>
    <x v="0"/>
    <s v="0BR"/>
    <x v="2"/>
    <x v="4"/>
    <x v="9"/>
    <x v="9"/>
    <s v="HK4336"/>
    <x v="1"/>
    <x v="1"/>
    <n v="16"/>
    <n v="1223.4000000000001"/>
    <n v="92"/>
  </r>
  <r>
    <d v="2024-01-01T00:00:00"/>
    <x v="0"/>
    <s v="0BR"/>
    <x v="2"/>
    <x v="4"/>
    <x v="9"/>
    <x v="9"/>
    <s v="HK4336"/>
    <x v="1"/>
    <x v="2"/>
    <n v="4"/>
    <n v="320"/>
    <n v="41"/>
  </r>
  <r>
    <d v="2024-01-01T00:00:00"/>
    <x v="0"/>
    <s v="0BR"/>
    <x v="2"/>
    <x v="4"/>
    <x v="9"/>
    <x v="9"/>
    <s v="HK4416"/>
    <x v="1"/>
    <x v="1"/>
    <n v="26"/>
    <n v="1990"/>
    <n v="118"/>
  </r>
  <r>
    <d v="2024-01-01T00:00:00"/>
    <x v="0"/>
    <s v="0BR"/>
    <x v="2"/>
    <x v="4"/>
    <x v="9"/>
    <x v="9"/>
    <s v="HK4542"/>
    <x v="1"/>
    <x v="1"/>
    <n v="18"/>
    <n v="1440"/>
    <n v="9"/>
  </r>
  <r>
    <d v="2024-01-01T00:00:00"/>
    <x v="0"/>
    <s v="0BR"/>
    <x v="2"/>
    <x v="4"/>
    <x v="9"/>
    <x v="9"/>
    <s v="HK4704"/>
    <x v="1"/>
    <x v="1"/>
    <n v="29"/>
    <n v="2150"/>
    <n v="127"/>
  </r>
  <r>
    <d v="2024-01-01T00:00:00"/>
    <x v="0"/>
    <s v="0BR"/>
    <x v="2"/>
    <x v="4"/>
    <x v="9"/>
    <x v="9"/>
    <s v="HK4939"/>
    <x v="1"/>
    <x v="1"/>
    <n v="20"/>
    <n v="1584.9"/>
    <n v="88"/>
  </r>
  <r>
    <d v="2024-01-01T00:00:00"/>
    <x v="0"/>
    <s v="0BR"/>
    <x v="2"/>
    <x v="4"/>
    <x v="9"/>
    <x v="9"/>
    <s v="HK5113"/>
    <x v="1"/>
    <x v="1"/>
    <n v="8"/>
    <n v="613.29999999999995"/>
    <n v="35"/>
  </r>
  <r>
    <d v="2024-01-01T00:00:00"/>
    <x v="0"/>
    <s v="0BR"/>
    <x v="2"/>
    <x v="4"/>
    <x v="9"/>
    <x v="9"/>
    <s v="HK5167"/>
    <x v="1"/>
    <x v="1"/>
    <n v="21"/>
    <n v="1585"/>
    <n v="102"/>
  </r>
  <r>
    <d v="2024-01-01T00:00:00"/>
    <x v="0"/>
    <s v="0BR"/>
    <x v="2"/>
    <x v="4"/>
    <x v="9"/>
    <x v="9"/>
    <s v="HK5300"/>
    <x v="1"/>
    <x v="1"/>
    <n v="29"/>
    <n v="2196.4"/>
    <n v="137"/>
  </r>
  <r>
    <d v="2024-01-01T00:00:00"/>
    <x v="0"/>
    <s v="0BR"/>
    <x v="2"/>
    <x v="4"/>
    <x v="9"/>
    <x v="9"/>
    <s v="HK5428"/>
    <x v="1"/>
    <x v="1"/>
    <n v="27"/>
    <n v="2118.3000000000002"/>
    <n v="127"/>
  </r>
  <r>
    <d v="2024-01-01T00:00:00"/>
    <x v="0"/>
    <s v="0BS"/>
    <x v="3"/>
    <x v="1"/>
    <x v="10"/>
    <x v="10"/>
    <s v="HK1198"/>
    <x v="0"/>
    <x v="3"/>
    <n v="85"/>
    <n v="1477"/>
    <n v="3148"/>
  </r>
  <r>
    <d v="2024-01-01T00:00:00"/>
    <x v="0"/>
    <s v="0BT"/>
    <x v="4"/>
    <x v="4"/>
    <x v="11"/>
    <x v="11"/>
    <s v="HK5224"/>
    <x v="1"/>
    <x v="1"/>
    <n v="85"/>
    <n v="4990.79"/>
    <n v="3742"/>
  </r>
  <r>
    <d v="2024-01-01T00:00:00"/>
    <x v="0"/>
    <s v="0BT"/>
    <x v="4"/>
    <x v="4"/>
    <x v="11"/>
    <x v="11"/>
    <s v="HK5249"/>
    <x v="1"/>
    <x v="1"/>
    <n v="83"/>
    <n v="4707.07"/>
    <n v="3936"/>
  </r>
  <r>
    <d v="2024-01-01T00:00:00"/>
    <x v="0"/>
    <s v="0BT"/>
    <x v="4"/>
    <x v="4"/>
    <x v="11"/>
    <x v="11"/>
    <s v="HK5269"/>
    <x v="1"/>
    <x v="1"/>
    <n v="89"/>
    <n v="4993.2700000000004"/>
    <n v="4030"/>
  </r>
  <r>
    <d v="2024-01-01T00:00:00"/>
    <x v="0"/>
    <s v="0BT"/>
    <x v="4"/>
    <x v="4"/>
    <x v="11"/>
    <x v="11"/>
    <s v="HK5270"/>
    <x v="1"/>
    <x v="1"/>
    <n v="84"/>
    <n v="4744.1099999999997"/>
    <n v="3730"/>
  </r>
  <r>
    <d v="2024-01-01T00:00:00"/>
    <x v="0"/>
    <s v="0BT"/>
    <x v="4"/>
    <x v="4"/>
    <x v="11"/>
    <x v="11"/>
    <s v="HK5311"/>
    <x v="1"/>
    <x v="1"/>
    <n v="93"/>
    <n v="5288.96"/>
    <n v="3836"/>
  </r>
  <r>
    <d v="2024-01-01T00:00:00"/>
    <x v="0"/>
    <s v="0BT"/>
    <x v="4"/>
    <x v="4"/>
    <x v="11"/>
    <x v="11"/>
    <s v="HK5332"/>
    <x v="1"/>
    <x v="1"/>
    <n v="95"/>
    <n v="5433.27"/>
    <n v="3912"/>
  </r>
  <r>
    <d v="2024-01-01T00:00:00"/>
    <x v="0"/>
    <s v="0CC"/>
    <x v="5"/>
    <x v="5"/>
    <x v="12"/>
    <x v="12"/>
    <s v="HK1723"/>
    <x v="0"/>
    <x v="2"/>
    <n v="41"/>
    <n v="458"/>
    <n v="1446"/>
  </r>
  <r>
    <d v="2024-01-01T00:00:00"/>
    <x v="0"/>
    <s v="0CC"/>
    <x v="5"/>
    <x v="5"/>
    <x v="12"/>
    <x v="12"/>
    <s v="HK1723"/>
    <x v="0"/>
    <x v="4"/>
    <n v="14"/>
    <n v="147"/>
    <n v="723"/>
  </r>
  <r>
    <d v="2024-01-01T00:00:00"/>
    <x v="0"/>
    <s v="0CK"/>
    <x v="6"/>
    <x v="5"/>
    <x v="13"/>
    <x v="13"/>
    <s v="HK2037"/>
    <x v="0"/>
    <x v="0"/>
    <n v="7"/>
    <n v="975"/>
    <n v="3230"/>
  </r>
  <r>
    <d v="2024-01-01T00:00:00"/>
    <x v="0"/>
    <s v="0CP"/>
    <x v="7"/>
    <x v="6"/>
    <x v="14"/>
    <x v="14"/>
    <s v="HK383"/>
    <x v="2"/>
    <x v="0"/>
    <n v="86"/>
    <n v="1059"/>
    <n v="24"/>
  </r>
  <r>
    <d v="2024-01-01T00:00:00"/>
    <x v="0"/>
    <s v="0CT"/>
    <x v="8"/>
    <x v="7"/>
    <x v="15"/>
    <x v="15"/>
    <s v="HK1099"/>
    <x v="2"/>
    <x v="5"/>
    <n v="4"/>
    <n v="26"/>
    <n v="2"/>
  </r>
  <r>
    <d v="2024-01-01T00:00:00"/>
    <x v="0"/>
    <s v="0CT"/>
    <x v="8"/>
    <x v="7"/>
    <x v="15"/>
    <x v="15"/>
    <s v="HK1099"/>
    <x v="2"/>
    <x v="6"/>
    <n v="28"/>
    <n v="369.81"/>
    <n v="1406"/>
  </r>
  <r>
    <d v="2024-01-01T00:00:00"/>
    <x v="0"/>
    <s v="0CT"/>
    <x v="8"/>
    <x v="7"/>
    <x v="15"/>
    <x v="15"/>
    <s v="HK1100"/>
    <x v="2"/>
    <x v="7"/>
    <n v="4"/>
    <n v="24"/>
    <n v="2"/>
  </r>
  <r>
    <d v="2024-01-01T00:00:00"/>
    <x v="0"/>
    <s v="0CW"/>
    <x v="9"/>
    <x v="5"/>
    <x v="16"/>
    <x v="16"/>
    <s v="HK1525"/>
    <x v="0"/>
    <x v="0"/>
    <n v="23"/>
    <n v="923"/>
    <n v="1193"/>
  </r>
  <r>
    <d v="2024-01-01T00:00:00"/>
    <x v="0"/>
    <s v="0DD"/>
    <x v="10"/>
    <x v="6"/>
    <x v="17"/>
    <x v="17"/>
    <s v="HK1680"/>
    <x v="2"/>
    <x v="0"/>
    <n v="4"/>
    <n v="25"/>
    <n v="100"/>
  </r>
  <r>
    <d v="2024-01-01T00:00:00"/>
    <x v="0"/>
    <s v="0DD"/>
    <x v="10"/>
    <x v="6"/>
    <x v="17"/>
    <x v="17"/>
    <s v="HK1785"/>
    <x v="2"/>
    <x v="0"/>
    <n v="4"/>
    <n v="25"/>
    <n v="100"/>
  </r>
  <r>
    <d v="2024-01-01T00:00:00"/>
    <x v="0"/>
    <s v="0DD"/>
    <x v="10"/>
    <x v="6"/>
    <x v="17"/>
    <x v="17"/>
    <s v="HK732"/>
    <x v="2"/>
    <x v="0"/>
    <n v="2"/>
    <n v="12.5"/>
    <n v="30"/>
  </r>
  <r>
    <d v="2024-01-01T00:00:00"/>
    <x v="0"/>
    <s v="0DD"/>
    <x v="10"/>
    <x v="6"/>
    <x v="17"/>
    <x v="18"/>
    <s v="HK1680"/>
    <x v="2"/>
    <x v="0"/>
    <n v="2"/>
    <n v="12.5"/>
    <n v="30"/>
  </r>
  <r>
    <d v="2024-01-01T00:00:00"/>
    <x v="0"/>
    <s v="0DD"/>
    <x v="10"/>
    <x v="6"/>
    <x v="17"/>
    <x v="18"/>
    <s v="HK732"/>
    <x v="2"/>
    <x v="0"/>
    <n v="2"/>
    <n v="12.5"/>
    <n v="30"/>
  </r>
  <r>
    <d v="2024-01-01T00:00:00"/>
    <x v="0"/>
    <s v="0DD"/>
    <x v="10"/>
    <x v="6"/>
    <x v="18"/>
    <x v="19"/>
    <s v="HK1680"/>
    <x v="2"/>
    <x v="0"/>
    <n v="2"/>
    <n v="12.5"/>
    <n v="30"/>
  </r>
  <r>
    <d v="2024-01-01T00:00:00"/>
    <x v="0"/>
    <s v="0DD"/>
    <x v="10"/>
    <x v="8"/>
    <x v="19"/>
    <x v="20"/>
    <s v="HK1290"/>
    <x v="2"/>
    <x v="0"/>
    <n v="20"/>
    <n v="125"/>
    <n v="500"/>
  </r>
  <r>
    <d v="2024-01-01T00:00:00"/>
    <x v="0"/>
    <s v="0DD"/>
    <x v="10"/>
    <x v="8"/>
    <x v="19"/>
    <x v="20"/>
    <s v="HK1781"/>
    <x v="2"/>
    <x v="0"/>
    <n v="6"/>
    <n v="37.5"/>
    <n v="130"/>
  </r>
  <r>
    <d v="2024-01-01T00:00:00"/>
    <x v="0"/>
    <s v="0DD"/>
    <x v="10"/>
    <x v="8"/>
    <x v="19"/>
    <x v="21"/>
    <s v="HK1290"/>
    <x v="2"/>
    <x v="0"/>
    <n v="16"/>
    <n v="100"/>
    <n v="400"/>
  </r>
  <r>
    <d v="2024-01-01T00:00:00"/>
    <x v="0"/>
    <s v="0DD"/>
    <x v="10"/>
    <x v="8"/>
    <x v="19"/>
    <x v="21"/>
    <s v="HK1781"/>
    <x v="2"/>
    <x v="0"/>
    <n v="6"/>
    <n v="37.5"/>
    <n v="130"/>
  </r>
  <r>
    <d v="2024-01-01T00:00:00"/>
    <x v="0"/>
    <s v="0DD"/>
    <x v="10"/>
    <x v="6"/>
    <x v="20"/>
    <x v="22"/>
    <s v="HK1680"/>
    <x v="2"/>
    <x v="0"/>
    <n v="4"/>
    <n v="25"/>
    <n v="100"/>
  </r>
  <r>
    <d v="2024-01-01T00:00:00"/>
    <x v="0"/>
    <s v="0DD"/>
    <x v="10"/>
    <x v="6"/>
    <x v="20"/>
    <x v="22"/>
    <s v="HK1785"/>
    <x v="2"/>
    <x v="0"/>
    <n v="6"/>
    <n v="37.5"/>
    <n v="130"/>
  </r>
  <r>
    <d v="2024-01-01T00:00:00"/>
    <x v="0"/>
    <s v="0DD"/>
    <x v="10"/>
    <x v="6"/>
    <x v="20"/>
    <x v="22"/>
    <s v="HK732"/>
    <x v="2"/>
    <x v="0"/>
    <n v="2"/>
    <n v="12.5"/>
    <n v="30"/>
  </r>
  <r>
    <d v="2024-01-01T00:00:00"/>
    <x v="0"/>
    <s v="0DD"/>
    <x v="10"/>
    <x v="6"/>
    <x v="20"/>
    <x v="17"/>
    <s v="HK1325"/>
    <x v="2"/>
    <x v="0"/>
    <n v="20"/>
    <n v="125"/>
    <n v="500"/>
  </r>
  <r>
    <d v="2024-01-01T00:00:00"/>
    <x v="0"/>
    <s v="0DD"/>
    <x v="10"/>
    <x v="6"/>
    <x v="20"/>
    <x v="17"/>
    <s v="HK1781"/>
    <x v="2"/>
    <x v="0"/>
    <n v="12"/>
    <n v="75"/>
    <n v="300"/>
  </r>
  <r>
    <d v="2024-01-01T00:00:00"/>
    <x v="0"/>
    <s v="0DD"/>
    <x v="10"/>
    <x v="6"/>
    <x v="20"/>
    <x v="17"/>
    <s v="HK1781"/>
    <x v="2"/>
    <x v="5"/>
    <n v="2"/>
    <n v="12.5"/>
    <n v="30"/>
  </r>
  <r>
    <d v="2024-01-01T00:00:00"/>
    <x v="0"/>
    <s v="0DD"/>
    <x v="10"/>
    <x v="6"/>
    <x v="20"/>
    <x v="17"/>
    <s v="HK2098"/>
    <x v="0"/>
    <x v="0"/>
    <n v="8"/>
    <n v="50"/>
    <n v="200"/>
  </r>
  <r>
    <d v="2024-01-01T00:00:00"/>
    <x v="0"/>
    <s v="0DD"/>
    <x v="10"/>
    <x v="6"/>
    <x v="20"/>
    <x v="17"/>
    <s v="HK419"/>
    <x v="2"/>
    <x v="0"/>
    <n v="62"/>
    <n v="387.5"/>
    <n v="1530"/>
  </r>
  <r>
    <d v="2024-01-01T00:00:00"/>
    <x v="0"/>
    <s v="0DD"/>
    <x v="10"/>
    <x v="6"/>
    <x v="20"/>
    <x v="17"/>
    <s v="HK419"/>
    <x v="2"/>
    <x v="6"/>
    <n v="2"/>
    <n v="12.5"/>
    <n v="30"/>
  </r>
  <r>
    <d v="2024-01-01T00:00:00"/>
    <x v="0"/>
    <s v="0DD"/>
    <x v="10"/>
    <x v="6"/>
    <x v="20"/>
    <x v="23"/>
    <s v="HK1325"/>
    <x v="2"/>
    <x v="0"/>
    <n v="10"/>
    <n v="62.5"/>
    <n v="230"/>
  </r>
  <r>
    <d v="2024-01-01T00:00:00"/>
    <x v="0"/>
    <s v="0DD"/>
    <x v="10"/>
    <x v="6"/>
    <x v="20"/>
    <x v="23"/>
    <s v="HK1781"/>
    <x v="2"/>
    <x v="0"/>
    <n v="12"/>
    <n v="75"/>
    <n v="300"/>
  </r>
  <r>
    <d v="2024-01-01T00:00:00"/>
    <x v="0"/>
    <s v="0DD"/>
    <x v="10"/>
    <x v="6"/>
    <x v="20"/>
    <x v="23"/>
    <s v="HK419"/>
    <x v="2"/>
    <x v="0"/>
    <n v="6"/>
    <n v="37.5"/>
    <n v="130"/>
  </r>
  <r>
    <d v="2024-01-01T00:00:00"/>
    <x v="0"/>
    <s v="0DD"/>
    <x v="10"/>
    <x v="6"/>
    <x v="20"/>
    <x v="24"/>
    <s v="HK2098"/>
    <x v="0"/>
    <x v="0"/>
    <n v="20"/>
    <n v="125"/>
    <n v="500"/>
  </r>
  <r>
    <d v="2024-01-01T00:00:00"/>
    <x v="0"/>
    <s v="0DD"/>
    <x v="10"/>
    <x v="6"/>
    <x v="21"/>
    <x v="25"/>
    <s v="HK1325"/>
    <x v="2"/>
    <x v="0"/>
    <n v="20"/>
    <n v="125"/>
    <n v="500"/>
  </r>
  <r>
    <d v="2024-01-01T00:00:00"/>
    <x v="0"/>
    <s v="0DD"/>
    <x v="10"/>
    <x v="6"/>
    <x v="21"/>
    <x v="25"/>
    <s v="HK1781"/>
    <x v="2"/>
    <x v="0"/>
    <n v="10"/>
    <n v="62.5"/>
    <n v="230"/>
  </r>
  <r>
    <d v="2024-01-01T00:00:00"/>
    <x v="0"/>
    <s v="0DD"/>
    <x v="10"/>
    <x v="6"/>
    <x v="21"/>
    <x v="25"/>
    <s v="HK2098"/>
    <x v="0"/>
    <x v="0"/>
    <n v="8"/>
    <n v="50"/>
    <n v="200"/>
  </r>
  <r>
    <d v="2024-01-01T00:00:00"/>
    <x v="0"/>
    <s v="0DD"/>
    <x v="10"/>
    <x v="6"/>
    <x v="21"/>
    <x v="25"/>
    <s v="HK419"/>
    <x v="2"/>
    <x v="0"/>
    <n v="10"/>
    <n v="62.5"/>
    <n v="230"/>
  </r>
  <r>
    <d v="2024-01-01T00:00:00"/>
    <x v="0"/>
    <s v="0DD"/>
    <x v="10"/>
    <x v="6"/>
    <x v="21"/>
    <x v="25"/>
    <s v="HK419"/>
    <x v="2"/>
    <x v="8"/>
    <n v="2"/>
    <n v="12.5"/>
    <n v="30"/>
  </r>
  <r>
    <d v="2024-01-01T00:00:00"/>
    <x v="0"/>
    <s v="0DD"/>
    <x v="10"/>
    <x v="6"/>
    <x v="22"/>
    <x v="26"/>
    <s v="HK1680"/>
    <x v="2"/>
    <x v="0"/>
    <n v="2"/>
    <n v="12.5"/>
    <n v="30"/>
  </r>
  <r>
    <d v="2024-01-01T00:00:00"/>
    <x v="0"/>
    <s v="0DD"/>
    <x v="10"/>
    <x v="6"/>
    <x v="22"/>
    <x v="26"/>
    <s v="HK1785"/>
    <x v="2"/>
    <x v="0"/>
    <n v="4"/>
    <n v="25"/>
    <n v="100"/>
  </r>
  <r>
    <d v="2024-01-01T00:00:00"/>
    <x v="0"/>
    <s v="0DD"/>
    <x v="10"/>
    <x v="6"/>
    <x v="22"/>
    <x v="26"/>
    <s v="HK732"/>
    <x v="2"/>
    <x v="0"/>
    <n v="6"/>
    <n v="37.5"/>
    <n v="130"/>
  </r>
  <r>
    <d v="2024-01-01T00:00:00"/>
    <x v="0"/>
    <s v="0DD"/>
    <x v="10"/>
    <x v="6"/>
    <x v="22"/>
    <x v="27"/>
    <s v="HK1680"/>
    <x v="2"/>
    <x v="0"/>
    <n v="2"/>
    <n v="12.5"/>
    <n v="30"/>
  </r>
  <r>
    <d v="2024-01-01T00:00:00"/>
    <x v="0"/>
    <s v="0DD"/>
    <x v="10"/>
    <x v="6"/>
    <x v="22"/>
    <x v="27"/>
    <s v="HK1785"/>
    <x v="2"/>
    <x v="0"/>
    <n v="14"/>
    <n v="87.5"/>
    <n v="330"/>
  </r>
  <r>
    <d v="2024-01-01T00:00:00"/>
    <x v="0"/>
    <s v="0DD"/>
    <x v="10"/>
    <x v="6"/>
    <x v="22"/>
    <x v="27"/>
    <s v="HK732"/>
    <x v="2"/>
    <x v="0"/>
    <n v="4"/>
    <n v="25"/>
    <n v="100"/>
  </r>
  <r>
    <d v="2024-01-01T00:00:00"/>
    <x v="0"/>
    <s v="0DD"/>
    <x v="10"/>
    <x v="6"/>
    <x v="22"/>
    <x v="28"/>
    <s v="HK1785"/>
    <x v="2"/>
    <x v="0"/>
    <n v="2"/>
    <n v="12.5"/>
    <n v="30"/>
  </r>
  <r>
    <d v="2024-01-01T00:00:00"/>
    <x v="0"/>
    <s v="0DD"/>
    <x v="10"/>
    <x v="6"/>
    <x v="22"/>
    <x v="29"/>
    <s v="HK1785"/>
    <x v="2"/>
    <x v="0"/>
    <n v="2"/>
    <n v="12.5"/>
    <n v="30"/>
  </r>
  <r>
    <d v="2024-01-01T00:00:00"/>
    <x v="0"/>
    <s v="0DD"/>
    <x v="10"/>
    <x v="6"/>
    <x v="22"/>
    <x v="30"/>
    <s v="HK1680"/>
    <x v="2"/>
    <x v="6"/>
    <n v="2"/>
    <n v="12.5"/>
    <n v="30"/>
  </r>
  <r>
    <d v="2024-01-01T00:00:00"/>
    <x v="0"/>
    <s v="0DD"/>
    <x v="10"/>
    <x v="6"/>
    <x v="22"/>
    <x v="30"/>
    <s v="HK1785"/>
    <x v="2"/>
    <x v="0"/>
    <n v="18"/>
    <n v="112.5"/>
    <n v="430"/>
  </r>
  <r>
    <d v="2024-01-01T00:00:00"/>
    <x v="0"/>
    <s v="0DD"/>
    <x v="10"/>
    <x v="6"/>
    <x v="22"/>
    <x v="30"/>
    <s v="HK732"/>
    <x v="2"/>
    <x v="0"/>
    <n v="4"/>
    <n v="25"/>
    <n v="100"/>
  </r>
  <r>
    <d v="2024-01-01T00:00:00"/>
    <x v="0"/>
    <s v="0DD"/>
    <x v="10"/>
    <x v="6"/>
    <x v="22"/>
    <x v="31"/>
    <s v="HK1680"/>
    <x v="2"/>
    <x v="0"/>
    <n v="2"/>
    <n v="12.5"/>
    <n v="30"/>
  </r>
  <r>
    <d v="2024-01-01T00:00:00"/>
    <x v="0"/>
    <s v="0DD"/>
    <x v="10"/>
    <x v="6"/>
    <x v="22"/>
    <x v="31"/>
    <s v="HK1785"/>
    <x v="2"/>
    <x v="0"/>
    <n v="20"/>
    <n v="125"/>
    <n v="500"/>
  </r>
  <r>
    <d v="2024-01-01T00:00:00"/>
    <x v="0"/>
    <s v="0DD"/>
    <x v="10"/>
    <x v="6"/>
    <x v="22"/>
    <x v="31"/>
    <s v="HK732"/>
    <x v="2"/>
    <x v="0"/>
    <n v="2"/>
    <n v="12.5"/>
    <n v="30"/>
  </r>
  <r>
    <d v="2024-01-01T00:00:00"/>
    <x v="0"/>
    <s v="0DD"/>
    <x v="10"/>
    <x v="6"/>
    <x v="22"/>
    <x v="31"/>
    <s v="HK732"/>
    <x v="2"/>
    <x v="6"/>
    <n v="2"/>
    <n v="12.5"/>
    <n v="30"/>
  </r>
  <r>
    <d v="2024-01-01T00:00:00"/>
    <x v="0"/>
    <s v="0DD"/>
    <x v="10"/>
    <x v="8"/>
    <x v="23"/>
    <x v="32"/>
    <s v="HK1290"/>
    <x v="2"/>
    <x v="0"/>
    <n v="10"/>
    <n v="62.5"/>
    <n v="230"/>
  </r>
  <r>
    <d v="2024-01-01T00:00:00"/>
    <x v="0"/>
    <s v="0DD"/>
    <x v="10"/>
    <x v="8"/>
    <x v="23"/>
    <x v="33"/>
    <s v="HK1290"/>
    <x v="2"/>
    <x v="0"/>
    <n v="20"/>
    <n v="125"/>
    <n v="500"/>
  </r>
  <r>
    <d v="2024-01-01T00:00:00"/>
    <x v="0"/>
    <s v="0DD"/>
    <x v="10"/>
    <x v="8"/>
    <x v="23"/>
    <x v="33"/>
    <s v="HK1781"/>
    <x v="2"/>
    <x v="0"/>
    <n v="4"/>
    <n v="25"/>
    <n v="100"/>
  </r>
  <r>
    <d v="2024-01-01T00:00:00"/>
    <x v="0"/>
    <s v="0DD"/>
    <x v="10"/>
    <x v="6"/>
    <x v="24"/>
    <x v="34"/>
    <s v="HK1680"/>
    <x v="2"/>
    <x v="0"/>
    <n v="2"/>
    <n v="12.5"/>
    <n v="30"/>
  </r>
  <r>
    <d v="2024-01-01T00:00:00"/>
    <x v="0"/>
    <s v="0DD"/>
    <x v="10"/>
    <x v="6"/>
    <x v="24"/>
    <x v="35"/>
    <s v="HK1680"/>
    <x v="2"/>
    <x v="0"/>
    <n v="2"/>
    <n v="12.5"/>
    <n v="30"/>
  </r>
  <r>
    <d v="2024-01-01T00:00:00"/>
    <x v="0"/>
    <s v="0DD"/>
    <x v="10"/>
    <x v="6"/>
    <x v="24"/>
    <x v="35"/>
    <s v="HK1785"/>
    <x v="2"/>
    <x v="0"/>
    <n v="4"/>
    <n v="25"/>
    <n v="100"/>
  </r>
  <r>
    <d v="2024-01-01T00:00:00"/>
    <x v="0"/>
    <s v="0DD"/>
    <x v="10"/>
    <x v="6"/>
    <x v="24"/>
    <x v="36"/>
    <s v="HK732"/>
    <x v="2"/>
    <x v="0"/>
    <n v="2"/>
    <n v="12.5"/>
    <n v="30"/>
  </r>
  <r>
    <d v="2024-01-01T00:00:00"/>
    <x v="0"/>
    <s v="0DD"/>
    <x v="10"/>
    <x v="8"/>
    <x v="25"/>
    <x v="37"/>
    <s v="HK1290"/>
    <x v="2"/>
    <x v="0"/>
    <n v="12"/>
    <n v="75"/>
    <n v="300"/>
  </r>
  <r>
    <d v="2024-01-01T00:00:00"/>
    <x v="0"/>
    <s v="0DD"/>
    <x v="10"/>
    <x v="8"/>
    <x v="25"/>
    <x v="37"/>
    <s v="HK1781"/>
    <x v="2"/>
    <x v="0"/>
    <n v="2"/>
    <n v="12.5"/>
    <n v="30"/>
  </r>
  <r>
    <d v="2024-01-01T00:00:00"/>
    <x v="0"/>
    <s v="0DD"/>
    <x v="10"/>
    <x v="8"/>
    <x v="26"/>
    <x v="38"/>
    <s v="HK1781"/>
    <x v="2"/>
    <x v="0"/>
    <n v="2"/>
    <n v="12.5"/>
    <n v="30"/>
  </r>
  <r>
    <d v="2024-01-01T00:00:00"/>
    <x v="0"/>
    <s v="0DD"/>
    <x v="10"/>
    <x v="6"/>
    <x v="27"/>
    <x v="39"/>
    <s v="HK1680"/>
    <x v="2"/>
    <x v="0"/>
    <n v="4"/>
    <n v="25"/>
    <n v="100"/>
  </r>
  <r>
    <d v="2024-01-01T00:00:00"/>
    <x v="0"/>
    <s v="0DD"/>
    <x v="10"/>
    <x v="6"/>
    <x v="27"/>
    <x v="39"/>
    <s v="HK1680"/>
    <x v="2"/>
    <x v="6"/>
    <n v="2"/>
    <n v="12.5"/>
    <n v="30"/>
  </r>
  <r>
    <d v="2024-01-01T00:00:00"/>
    <x v="0"/>
    <s v="0DL"/>
    <x v="11"/>
    <x v="0"/>
    <x v="28"/>
    <x v="40"/>
    <s v="HK1970"/>
    <x v="0"/>
    <x v="0"/>
    <n v="12"/>
    <n v="2340"/>
    <n v="39"/>
  </r>
  <r>
    <d v="2024-01-01T00:00:00"/>
    <x v="0"/>
    <s v="0DL"/>
    <x v="11"/>
    <x v="0"/>
    <x v="28"/>
    <x v="40"/>
    <s v="HK5403"/>
    <x v="3"/>
    <x v="0"/>
    <n v="5"/>
    <n v="1030"/>
    <n v="1710"/>
  </r>
  <r>
    <d v="2024-01-01T00:00:00"/>
    <x v="0"/>
    <s v="0DL"/>
    <x v="11"/>
    <x v="0"/>
    <x v="28"/>
    <x v="40"/>
    <s v="HK655"/>
    <x v="0"/>
    <x v="0"/>
    <n v="6"/>
    <n v="990"/>
    <n v="1230"/>
  </r>
  <r>
    <d v="2024-01-01T00:00:00"/>
    <x v="0"/>
    <s v="0DL"/>
    <x v="11"/>
    <x v="5"/>
    <x v="13"/>
    <x v="41"/>
    <s v="HK1535"/>
    <x v="0"/>
    <x v="0"/>
    <n v="6"/>
    <n v="1230"/>
    <n v="2030"/>
  </r>
  <r>
    <d v="2024-01-01T00:00:00"/>
    <x v="0"/>
    <s v="0DL"/>
    <x v="11"/>
    <x v="5"/>
    <x v="13"/>
    <x v="41"/>
    <s v="HK1639"/>
    <x v="0"/>
    <x v="0"/>
    <n v="15"/>
    <n v="1945"/>
    <n v="3220"/>
  </r>
  <r>
    <d v="2024-01-01T00:00:00"/>
    <x v="0"/>
    <s v="0DP"/>
    <x v="12"/>
    <x v="9"/>
    <x v="29"/>
    <x v="42"/>
    <s v="HK2466"/>
    <x v="0"/>
    <x v="0"/>
    <n v="7"/>
    <n v="1080"/>
    <n v="1810"/>
  </r>
  <r>
    <d v="2024-01-01T00:00:00"/>
    <x v="0"/>
    <s v="0DR"/>
    <x v="13"/>
    <x v="5"/>
    <x v="30"/>
    <x v="43"/>
    <s v="HK1684"/>
    <x v="2"/>
    <x v="0"/>
    <n v="208"/>
    <n v="2895"/>
    <n v="52"/>
  </r>
  <r>
    <d v="2024-01-01T00:00:00"/>
    <x v="0"/>
    <s v="0DU"/>
    <x v="14"/>
    <x v="5"/>
    <x v="30"/>
    <x v="44"/>
    <s v="HK1739"/>
    <x v="0"/>
    <x v="0"/>
    <n v="86"/>
    <n v="1760"/>
    <n v="29"/>
  </r>
  <r>
    <d v="2024-01-01T00:00:00"/>
    <x v="0"/>
    <s v="0DU"/>
    <x v="14"/>
    <x v="5"/>
    <x v="30"/>
    <x v="44"/>
    <s v="HK1819"/>
    <x v="0"/>
    <x v="0"/>
    <n v="18"/>
    <n v="321"/>
    <n v="650"/>
  </r>
  <r>
    <d v="2024-01-01T00:00:00"/>
    <x v="0"/>
    <s v="0DU"/>
    <x v="14"/>
    <x v="5"/>
    <x v="30"/>
    <x v="44"/>
    <s v="HK2319"/>
    <x v="0"/>
    <x v="0"/>
    <n v="22"/>
    <n v="396"/>
    <n v="8"/>
  </r>
  <r>
    <d v="2024-01-01T00:00:00"/>
    <x v="0"/>
    <s v="0DU"/>
    <x v="14"/>
    <x v="5"/>
    <x v="30"/>
    <x v="45"/>
    <s v="HK1971"/>
    <x v="0"/>
    <x v="0"/>
    <n v="2"/>
    <n v="20"/>
    <n v="1"/>
  </r>
  <r>
    <d v="2024-01-01T00:00:00"/>
    <x v="0"/>
    <s v="0DX"/>
    <x v="15"/>
    <x v="0"/>
    <x v="2"/>
    <x v="46"/>
    <s v="HK1784"/>
    <x v="2"/>
    <x v="0"/>
    <n v="160"/>
    <n v="2400"/>
    <n v="60"/>
  </r>
  <r>
    <d v="2024-01-01T00:00:00"/>
    <x v="0"/>
    <s v="0DX"/>
    <x v="15"/>
    <x v="0"/>
    <x v="2"/>
    <x v="46"/>
    <s v="HK531"/>
    <x v="2"/>
    <x v="0"/>
    <n v="40"/>
    <n v="600"/>
    <n v="15"/>
  </r>
  <r>
    <d v="2024-01-01T00:00:00"/>
    <x v="0"/>
    <s v="0DX"/>
    <x v="15"/>
    <x v="10"/>
    <x v="31"/>
    <x v="47"/>
    <s v="HK1136"/>
    <x v="2"/>
    <x v="0"/>
    <n v="27"/>
    <n v="412"/>
    <n v="1030"/>
  </r>
  <r>
    <d v="2024-01-01T00:00:00"/>
    <x v="0"/>
    <s v="0DX"/>
    <x v="15"/>
    <x v="10"/>
    <x v="31"/>
    <x v="47"/>
    <s v="HK673"/>
    <x v="2"/>
    <x v="0"/>
    <n v="37"/>
    <n v="560"/>
    <n v="14"/>
  </r>
  <r>
    <d v="2024-01-01T00:00:00"/>
    <x v="0"/>
    <s v="0DX"/>
    <x v="15"/>
    <x v="10"/>
    <x v="31"/>
    <x v="47"/>
    <s v="HK946"/>
    <x v="2"/>
    <x v="0"/>
    <n v="48"/>
    <n v="720"/>
    <n v="18"/>
  </r>
  <r>
    <d v="2024-01-01T00:00:00"/>
    <x v="0"/>
    <s v="0DY"/>
    <x v="16"/>
    <x v="6"/>
    <x v="32"/>
    <x v="48"/>
    <s v="HK1674"/>
    <x v="2"/>
    <x v="0"/>
    <n v="35"/>
    <n v="355"/>
    <n v="1420"/>
  </r>
  <r>
    <d v="2024-01-01T00:00:00"/>
    <x v="0"/>
    <s v="0EN"/>
    <x v="16"/>
    <x v="0"/>
    <x v="33"/>
    <x v="49"/>
    <s v="HK1837"/>
    <x v="0"/>
    <x v="0"/>
    <n v="3"/>
    <n v="90"/>
    <n v="4"/>
  </r>
  <r>
    <d v="2024-01-01T00:00:00"/>
    <x v="0"/>
    <s v="0ER"/>
    <x v="17"/>
    <x v="0"/>
    <x v="34"/>
    <x v="50"/>
    <s v="HK1628"/>
    <x v="0"/>
    <x v="0"/>
    <n v="8"/>
    <n v="960"/>
    <n v="1640"/>
  </r>
  <r>
    <d v="2024-01-01T00:00:00"/>
    <x v="0"/>
    <s v="0ER"/>
    <x v="17"/>
    <x v="0"/>
    <x v="34"/>
    <x v="50"/>
    <s v="HK1914"/>
    <x v="0"/>
    <x v="0"/>
    <n v="11"/>
    <n v="2290"/>
    <n v="3829"/>
  </r>
  <r>
    <d v="2024-01-01T00:00:00"/>
    <x v="0"/>
    <s v="0ER"/>
    <x v="17"/>
    <x v="0"/>
    <x v="34"/>
    <x v="50"/>
    <s v="HK1967"/>
    <x v="0"/>
    <x v="0"/>
    <n v="6"/>
    <n v="750"/>
    <n v="1230"/>
  </r>
  <r>
    <d v="2024-01-01T00:00:00"/>
    <x v="0"/>
    <s v="0ET"/>
    <x v="18"/>
    <x v="11"/>
    <x v="35"/>
    <x v="51"/>
    <s v="HK5218"/>
    <x v="4"/>
    <x v="7"/>
    <n v="50"/>
    <n v="1032.3399999999999"/>
    <n v="3118"/>
  </r>
  <r>
    <d v="2024-01-01T00:00:00"/>
    <x v="0"/>
    <s v="0ET"/>
    <x v="18"/>
    <x v="11"/>
    <x v="35"/>
    <x v="51"/>
    <s v="HK5336"/>
    <x v="4"/>
    <x v="7"/>
    <n v="61"/>
    <n v="1813.99"/>
    <n v="55"/>
  </r>
  <r>
    <d v="2024-01-01T00:00:00"/>
    <x v="0"/>
    <s v="0EV"/>
    <x v="19"/>
    <x v="4"/>
    <x v="7"/>
    <x v="52"/>
    <s v="HK5384"/>
    <x v="5"/>
    <x v="1"/>
    <n v="95"/>
    <n v="6707"/>
    <n v="517"/>
  </r>
  <r>
    <d v="2024-01-01T00:00:00"/>
    <x v="0"/>
    <s v="0EV"/>
    <x v="19"/>
    <x v="4"/>
    <x v="7"/>
    <x v="52"/>
    <s v="HK5386"/>
    <x v="5"/>
    <x v="1"/>
    <n v="112"/>
    <n v="8273"/>
    <n v="563"/>
  </r>
  <r>
    <d v="2024-01-01T00:00:00"/>
    <x v="0"/>
    <s v="0EV"/>
    <x v="19"/>
    <x v="4"/>
    <x v="7"/>
    <x v="52"/>
    <s v="HK5387"/>
    <x v="5"/>
    <x v="1"/>
    <n v="117"/>
    <n v="8608.5"/>
    <n v="609"/>
  </r>
  <r>
    <d v="2024-01-01T00:00:00"/>
    <x v="0"/>
    <s v="0EX"/>
    <x v="20"/>
    <x v="7"/>
    <x v="36"/>
    <x v="53"/>
    <s v="HK5251"/>
    <x v="6"/>
    <x v="7"/>
    <n v="6"/>
    <n v="127.12"/>
    <n v="348"/>
  </r>
  <r>
    <d v="2024-01-01T00:00:00"/>
    <x v="0"/>
    <s v="0EX"/>
    <x v="20"/>
    <x v="7"/>
    <x v="36"/>
    <x v="53"/>
    <s v="HK5416"/>
    <x v="6"/>
    <x v="7"/>
    <n v="17"/>
    <n v="225.9"/>
    <n v="1106"/>
  </r>
  <r>
    <d v="2024-01-01T00:00:00"/>
    <x v="0"/>
    <s v="0EX"/>
    <x v="20"/>
    <x v="7"/>
    <x v="37"/>
    <x v="54"/>
    <s v="HK5251"/>
    <x v="6"/>
    <x v="7"/>
    <n v="86"/>
    <n v="1515.03"/>
    <n v="4948"/>
  </r>
  <r>
    <d v="2024-01-01T00:00:00"/>
    <x v="0"/>
    <s v="0EX"/>
    <x v="20"/>
    <x v="7"/>
    <x v="37"/>
    <x v="54"/>
    <s v="HK5416"/>
    <x v="6"/>
    <x v="7"/>
    <n v="65"/>
    <n v="1156.29"/>
    <n v="3548"/>
  </r>
  <r>
    <d v="2024-01-01T00:00:00"/>
    <x v="0"/>
    <s v="ODV"/>
    <x v="21"/>
    <x v="5"/>
    <x v="12"/>
    <x v="55"/>
    <s v="HK1738"/>
    <x v="0"/>
    <x v="9"/>
    <n v="1"/>
    <n v="12"/>
    <n v="32"/>
  </r>
  <r>
    <d v="2024-01-01T00:00:00"/>
    <x v="0"/>
    <s v="ODV"/>
    <x v="21"/>
    <x v="5"/>
    <x v="12"/>
    <x v="55"/>
    <s v="HK1738"/>
    <x v="0"/>
    <x v="0"/>
    <n v="15"/>
    <n v="234"/>
    <n v="7"/>
  </r>
  <r>
    <d v="2024-01-01T00:00:00"/>
    <x v="0"/>
    <s v="ODV"/>
    <x v="21"/>
    <x v="5"/>
    <x v="12"/>
    <x v="55"/>
    <s v="HK1738"/>
    <x v="0"/>
    <x v="5"/>
    <n v="1"/>
    <n v="15"/>
    <n v="39"/>
  </r>
  <r>
    <d v="2024-01-01T00:00:00"/>
    <x v="0"/>
    <s v="ODV"/>
    <x v="21"/>
    <x v="5"/>
    <x v="12"/>
    <x v="55"/>
    <s v="HK1738"/>
    <x v="0"/>
    <x v="2"/>
    <n v="29"/>
    <n v="370"/>
    <n v="1130"/>
  </r>
  <r>
    <d v="2024-01-01T00:00:00"/>
    <x v="0"/>
    <s v="ODV"/>
    <x v="21"/>
    <x v="5"/>
    <x v="12"/>
    <x v="55"/>
    <s v="HK1738"/>
    <x v="0"/>
    <x v="4"/>
    <n v="8"/>
    <n v="112"/>
    <n v="3"/>
  </r>
  <r>
    <d v="2024-01-01T00:00:00"/>
    <x v="0"/>
    <s v="ODV"/>
    <x v="21"/>
    <x v="5"/>
    <x v="12"/>
    <x v="55"/>
    <s v="HK1823"/>
    <x v="0"/>
    <x v="0"/>
    <n v="2"/>
    <n v="30"/>
    <n v="1"/>
  </r>
  <r>
    <d v="2024-01-01T00:00:00"/>
    <x v="0"/>
    <s v="ODV"/>
    <x v="21"/>
    <x v="5"/>
    <x v="12"/>
    <x v="55"/>
    <s v="HK1823"/>
    <x v="0"/>
    <x v="5"/>
    <n v="2"/>
    <n v="24"/>
    <n v="40"/>
  </r>
  <r>
    <d v="2024-01-01T00:00:00"/>
    <x v="0"/>
    <s v="ODV"/>
    <x v="21"/>
    <x v="5"/>
    <x v="12"/>
    <x v="55"/>
    <s v="HK1823"/>
    <x v="0"/>
    <x v="2"/>
    <n v="3"/>
    <n v="30"/>
    <n v="1"/>
  </r>
  <r>
    <d v="2024-01-01T00:00:00"/>
    <x v="0"/>
    <s v="ODV"/>
    <x v="21"/>
    <x v="5"/>
    <x v="12"/>
    <x v="55"/>
    <s v="HK1823"/>
    <x v="0"/>
    <x v="4"/>
    <n v="1"/>
    <n v="15"/>
    <n v="20"/>
  </r>
  <r>
    <d v="2024-01-01T00:00:00"/>
    <x v="0"/>
    <s v="OEY"/>
    <x v="22"/>
    <x v="7"/>
    <x v="38"/>
    <x v="56"/>
    <s v="HK5371"/>
    <x v="4"/>
    <x v="7"/>
    <n v="34"/>
    <n v="600.79999999999995"/>
    <n v="243"/>
  </r>
  <r>
    <d v="2024-01-01T00:00:00"/>
    <x v="0"/>
    <s v="OEY"/>
    <x v="22"/>
    <x v="7"/>
    <x v="39"/>
    <x v="57"/>
    <s v="HK5371"/>
    <x v="4"/>
    <x v="7"/>
    <n v="48"/>
    <n v="1018.3"/>
    <n v="379"/>
  </r>
  <r>
    <d v="2024-01-01T00:00:00"/>
    <x v="0"/>
    <s v="OEY"/>
    <x v="22"/>
    <x v="7"/>
    <x v="40"/>
    <x v="58"/>
    <s v="HK5372"/>
    <x v="6"/>
    <x v="7"/>
    <n v="92"/>
    <n v="1281.4000000000001"/>
    <n v="593"/>
  </r>
  <r>
    <d v="2024-02-01T00:00:00"/>
    <x v="1"/>
    <s v="0BH"/>
    <x v="0"/>
    <x v="0"/>
    <x v="0"/>
    <x v="0"/>
    <s v="HK2108"/>
    <x v="0"/>
    <x v="0"/>
    <n v="1"/>
    <n v="150"/>
    <n v="230"/>
  </r>
  <r>
    <d v="2024-02-01T00:00:00"/>
    <x v="1"/>
    <s v="0BH"/>
    <x v="0"/>
    <x v="0"/>
    <x v="0"/>
    <x v="0"/>
    <s v="HK2171"/>
    <x v="0"/>
    <x v="0"/>
    <n v="2"/>
    <n v="240"/>
    <n v="4"/>
  </r>
  <r>
    <d v="2024-02-01T00:00:00"/>
    <x v="1"/>
    <s v="0BH"/>
    <x v="0"/>
    <x v="0"/>
    <x v="28"/>
    <x v="59"/>
    <s v="HK2108"/>
    <x v="0"/>
    <x v="0"/>
    <n v="1"/>
    <n v="120"/>
    <n v="2"/>
  </r>
  <r>
    <d v="2024-02-01T00:00:00"/>
    <x v="1"/>
    <s v="0BH"/>
    <x v="0"/>
    <x v="0"/>
    <x v="1"/>
    <x v="1"/>
    <s v="HK2171"/>
    <x v="0"/>
    <x v="0"/>
    <n v="2"/>
    <n v="420"/>
    <n v="7"/>
  </r>
  <r>
    <d v="2024-02-01T00:00:00"/>
    <x v="1"/>
    <s v="0BH"/>
    <x v="0"/>
    <x v="0"/>
    <x v="2"/>
    <x v="2"/>
    <s v="HK2108"/>
    <x v="0"/>
    <x v="0"/>
    <n v="5"/>
    <n v="480"/>
    <n v="750"/>
  </r>
  <r>
    <d v="2024-02-01T00:00:00"/>
    <x v="1"/>
    <s v="0BH"/>
    <x v="0"/>
    <x v="10"/>
    <x v="31"/>
    <x v="60"/>
    <s v="HK2108"/>
    <x v="0"/>
    <x v="0"/>
    <n v="4"/>
    <n v="318"/>
    <n v="530"/>
  </r>
  <r>
    <d v="2024-02-01T00:00:00"/>
    <x v="1"/>
    <s v="0BH"/>
    <x v="0"/>
    <x v="10"/>
    <x v="31"/>
    <x v="60"/>
    <s v="HK2171"/>
    <x v="0"/>
    <x v="0"/>
    <n v="4"/>
    <n v="280"/>
    <n v="430"/>
  </r>
  <r>
    <d v="2024-02-01T00:00:00"/>
    <x v="1"/>
    <s v="0BM"/>
    <x v="1"/>
    <x v="1"/>
    <x v="3"/>
    <x v="3"/>
    <s v="HK1741"/>
    <x v="0"/>
    <x v="1"/>
    <n v="14"/>
    <n v="490"/>
    <n v="430"/>
  </r>
  <r>
    <d v="2024-02-01T00:00:00"/>
    <x v="1"/>
    <s v="0BM"/>
    <x v="1"/>
    <x v="1"/>
    <x v="3"/>
    <x v="3"/>
    <s v="HK2065"/>
    <x v="0"/>
    <x v="1"/>
    <n v="14"/>
    <n v="481"/>
    <n v="506"/>
  </r>
  <r>
    <d v="2024-02-01T00:00:00"/>
    <x v="1"/>
    <s v="0BM"/>
    <x v="1"/>
    <x v="2"/>
    <x v="4"/>
    <x v="4"/>
    <s v="HK2004"/>
    <x v="0"/>
    <x v="1"/>
    <n v="30"/>
    <n v="656"/>
    <n v="1030"/>
  </r>
  <r>
    <d v="2024-02-01T00:00:00"/>
    <x v="1"/>
    <s v="0BM"/>
    <x v="1"/>
    <x v="2"/>
    <x v="4"/>
    <x v="4"/>
    <s v="HK2095"/>
    <x v="0"/>
    <x v="1"/>
    <n v="22"/>
    <n v="611"/>
    <n v="11"/>
  </r>
  <r>
    <d v="2024-02-01T00:00:00"/>
    <x v="1"/>
    <s v="0BM"/>
    <x v="1"/>
    <x v="2"/>
    <x v="4"/>
    <x v="61"/>
    <s v="HK1741"/>
    <x v="0"/>
    <x v="1"/>
    <n v="18"/>
    <n v="485"/>
    <n v="1242"/>
  </r>
  <r>
    <d v="2024-02-01T00:00:00"/>
    <x v="1"/>
    <s v="0BM"/>
    <x v="1"/>
    <x v="3"/>
    <x v="5"/>
    <x v="5"/>
    <s v="HK2004"/>
    <x v="0"/>
    <x v="1"/>
    <n v="60"/>
    <n v="1397"/>
    <n v="2118"/>
  </r>
  <r>
    <d v="2024-02-01T00:00:00"/>
    <x v="1"/>
    <s v="0BM"/>
    <x v="1"/>
    <x v="3"/>
    <x v="5"/>
    <x v="5"/>
    <s v="HK2095"/>
    <x v="0"/>
    <x v="1"/>
    <n v="4"/>
    <n v="164"/>
    <n v="2"/>
  </r>
  <r>
    <d v="2024-02-01T00:00:00"/>
    <x v="1"/>
    <s v="0BM"/>
    <x v="1"/>
    <x v="3"/>
    <x v="6"/>
    <x v="6"/>
    <s v="HK1741"/>
    <x v="0"/>
    <x v="1"/>
    <n v="81"/>
    <n v="2185"/>
    <n v="3412"/>
  </r>
  <r>
    <d v="2024-02-01T00:00:00"/>
    <x v="1"/>
    <s v="0BM"/>
    <x v="1"/>
    <x v="3"/>
    <x v="6"/>
    <x v="6"/>
    <s v="HK1750"/>
    <x v="0"/>
    <x v="1"/>
    <n v="152"/>
    <n v="4450"/>
    <n v="6618"/>
  </r>
  <r>
    <d v="2024-02-01T00:00:00"/>
    <x v="1"/>
    <s v="0BM"/>
    <x v="1"/>
    <x v="3"/>
    <x v="6"/>
    <x v="6"/>
    <s v="HK2065"/>
    <x v="0"/>
    <x v="1"/>
    <n v="128"/>
    <n v="3633"/>
    <n v="5612"/>
  </r>
  <r>
    <d v="2024-02-01T00:00:00"/>
    <x v="1"/>
    <s v="0BM"/>
    <x v="1"/>
    <x v="3"/>
    <x v="6"/>
    <x v="6"/>
    <s v="HK2095"/>
    <x v="0"/>
    <x v="1"/>
    <n v="95"/>
    <n v="2744"/>
    <n v="3636"/>
  </r>
  <r>
    <d v="2024-02-01T00:00:00"/>
    <x v="1"/>
    <s v="0BN"/>
    <x v="23"/>
    <x v="10"/>
    <x v="31"/>
    <x v="62"/>
    <s v="HK1648"/>
    <x v="0"/>
    <x v="0"/>
    <n v="2"/>
    <n v="40"/>
    <n v="1"/>
  </r>
  <r>
    <d v="2024-02-01T00:00:00"/>
    <x v="1"/>
    <s v="0BN"/>
    <x v="23"/>
    <x v="10"/>
    <x v="31"/>
    <x v="62"/>
    <s v="HK1994"/>
    <x v="0"/>
    <x v="0"/>
    <n v="9"/>
    <n v="100"/>
    <n v="3"/>
  </r>
  <r>
    <d v="2024-02-01T00:00:00"/>
    <x v="1"/>
    <s v="0BP"/>
    <x v="24"/>
    <x v="0"/>
    <x v="0"/>
    <x v="63"/>
    <s v="HK4733"/>
    <x v="2"/>
    <x v="0"/>
    <n v="10"/>
    <n v="120"/>
    <n v="3"/>
  </r>
  <r>
    <d v="2024-02-01T00:00:00"/>
    <x v="1"/>
    <s v="0BR"/>
    <x v="2"/>
    <x v="4"/>
    <x v="7"/>
    <x v="7"/>
    <s v="HK2892"/>
    <x v="1"/>
    <x v="1"/>
    <n v="76"/>
    <n v="5508"/>
    <n v="44"/>
  </r>
  <r>
    <d v="2024-02-01T00:00:00"/>
    <x v="1"/>
    <s v="0BR"/>
    <x v="2"/>
    <x v="4"/>
    <x v="7"/>
    <x v="7"/>
    <s v="HK4336"/>
    <x v="1"/>
    <x v="1"/>
    <n v="52"/>
    <n v="4021"/>
    <n v="27"/>
  </r>
  <r>
    <d v="2024-02-01T00:00:00"/>
    <x v="1"/>
    <s v="0BR"/>
    <x v="2"/>
    <x v="4"/>
    <x v="7"/>
    <x v="7"/>
    <s v="HK4336"/>
    <x v="1"/>
    <x v="2"/>
    <n v="8"/>
    <n v="641"/>
    <n v="9"/>
  </r>
  <r>
    <d v="2024-02-01T00:00:00"/>
    <x v="1"/>
    <s v="0BR"/>
    <x v="2"/>
    <x v="4"/>
    <x v="7"/>
    <x v="7"/>
    <s v="HK4416"/>
    <x v="1"/>
    <x v="1"/>
    <n v="92"/>
    <n v="6952"/>
    <n v="44"/>
  </r>
  <r>
    <d v="2024-02-01T00:00:00"/>
    <x v="1"/>
    <s v="0BR"/>
    <x v="2"/>
    <x v="4"/>
    <x v="7"/>
    <x v="7"/>
    <s v="HK4542"/>
    <x v="1"/>
    <x v="1"/>
    <n v="71"/>
    <n v="5412"/>
    <n v="39"/>
  </r>
  <r>
    <d v="2024-02-01T00:00:00"/>
    <x v="1"/>
    <s v="0BR"/>
    <x v="2"/>
    <x v="4"/>
    <x v="7"/>
    <x v="7"/>
    <s v="HK4704"/>
    <x v="1"/>
    <x v="1"/>
    <n v="74"/>
    <n v="5285"/>
    <n v="38"/>
  </r>
  <r>
    <d v="2024-02-01T00:00:00"/>
    <x v="1"/>
    <s v="0BR"/>
    <x v="2"/>
    <x v="4"/>
    <x v="7"/>
    <x v="7"/>
    <s v="HK4939"/>
    <x v="1"/>
    <x v="1"/>
    <n v="67"/>
    <n v="5068"/>
    <n v="33"/>
  </r>
  <r>
    <d v="2024-02-01T00:00:00"/>
    <x v="1"/>
    <s v="0BR"/>
    <x v="2"/>
    <x v="4"/>
    <x v="7"/>
    <x v="7"/>
    <s v="HK5113"/>
    <x v="1"/>
    <x v="1"/>
    <n v="73"/>
    <n v="5736"/>
    <n v="38"/>
  </r>
  <r>
    <d v="2024-02-01T00:00:00"/>
    <x v="1"/>
    <s v="0BR"/>
    <x v="2"/>
    <x v="4"/>
    <x v="7"/>
    <x v="7"/>
    <s v="HK5167"/>
    <x v="1"/>
    <x v="1"/>
    <n v="74"/>
    <n v="5666"/>
    <n v="38"/>
  </r>
  <r>
    <d v="2024-02-01T00:00:00"/>
    <x v="1"/>
    <s v="0BR"/>
    <x v="2"/>
    <x v="4"/>
    <x v="7"/>
    <x v="7"/>
    <s v="HK5300"/>
    <x v="1"/>
    <x v="1"/>
    <n v="77"/>
    <n v="5832"/>
    <n v="39"/>
  </r>
  <r>
    <d v="2024-02-01T00:00:00"/>
    <x v="1"/>
    <s v="0BR"/>
    <x v="2"/>
    <x v="4"/>
    <x v="7"/>
    <x v="7"/>
    <s v="HK5428"/>
    <x v="1"/>
    <x v="1"/>
    <n v="72"/>
    <n v="5445"/>
    <n v="37"/>
  </r>
  <r>
    <d v="2024-02-01T00:00:00"/>
    <x v="1"/>
    <s v="0BR"/>
    <x v="2"/>
    <x v="3"/>
    <x v="8"/>
    <x v="8"/>
    <s v="HK1767"/>
    <x v="0"/>
    <x v="1"/>
    <n v="27"/>
    <n v="640"/>
    <n v="18"/>
  </r>
  <r>
    <d v="2024-02-01T00:00:00"/>
    <x v="1"/>
    <s v="0BR"/>
    <x v="2"/>
    <x v="3"/>
    <x v="8"/>
    <x v="8"/>
    <s v="HK3631"/>
    <x v="0"/>
    <x v="1"/>
    <n v="80"/>
    <n v="2098"/>
    <n v="55"/>
  </r>
  <r>
    <d v="2024-02-01T00:00:00"/>
    <x v="1"/>
    <s v="0BR"/>
    <x v="2"/>
    <x v="3"/>
    <x v="8"/>
    <x v="8"/>
    <s v="HK660"/>
    <x v="0"/>
    <x v="1"/>
    <n v="50"/>
    <n v="1205"/>
    <n v="36"/>
  </r>
  <r>
    <d v="2024-02-01T00:00:00"/>
    <x v="1"/>
    <s v="0BR"/>
    <x v="2"/>
    <x v="4"/>
    <x v="9"/>
    <x v="9"/>
    <s v="HK2892"/>
    <x v="1"/>
    <x v="1"/>
    <n v="9"/>
    <n v="720"/>
    <n v="5"/>
  </r>
  <r>
    <d v="2024-02-01T00:00:00"/>
    <x v="1"/>
    <s v="0BR"/>
    <x v="2"/>
    <x v="4"/>
    <x v="9"/>
    <x v="9"/>
    <s v="HK4336"/>
    <x v="1"/>
    <x v="1"/>
    <n v="23"/>
    <n v="1797"/>
    <n v="10"/>
  </r>
  <r>
    <d v="2024-02-01T00:00:00"/>
    <x v="1"/>
    <s v="0BR"/>
    <x v="2"/>
    <x v="4"/>
    <x v="9"/>
    <x v="9"/>
    <s v="HK4336"/>
    <x v="1"/>
    <x v="2"/>
    <n v="5"/>
    <n v="406"/>
    <n v="5"/>
  </r>
  <r>
    <d v="2024-02-01T00:00:00"/>
    <x v="1"/>
    <s v="0BR"/>
    <x v="2"/>
    <x v="4"/>
    <x v="9"/>
    <x v="9"/>
    <s v="HK4416"/>
    <x v="1"/>
    <x v="1"/>
    <n v="6"/>
    <n v="480"/>
    <n v="3"/>
  </r>
  <r>
    <d v="2024-02-01T00:00:00"/>
    <x v="1"/>
    <s v="0BR"/>
    <x v="2"/>
    <x v="4"/>
    <x v="9"/>
    <x v="9"/>
    <s v="HK4542"/>
    <x v="1"/>
    <x v="1"/>
    <n v="15"/>
    <n v="1150"/>
    <n v="8"/>
  </r>
  <r>
    <d v="2024-02-01T00:00:00"/>
    <x v="1"/>
    <s v="0BR"/>
    <x v="2"/>
    <x v="4"/>
    <x v="9"/>
    <x v="9"/>
    <s v="HK4704"/>
    <x v="1"/>
    <x v="1"/>
    <n v="16"/>
    <n v="1202"/>
    <n v="7"/>
  </r>
  <r>
    <d v="2024-02-01T00:00:00"/>
    <x v="1"/>
    <s v="0BR"/>
    <x v="2"/>
    <x v="4"/>
    <x v="9"/>
    <x v="9"/>
    <s v="HK4939"/>
    <x v="1"/>
    <x v="1"/>
    <n v="31"/>
    <n v="2415"/>
    <n v="15"/>
  </r>
  <r>
    <d v="2024-02-01T00:00:00"/>
    <x v="1"/>
    <s v="0BR"/>
    <x v="2"/>
    <x v="4"/>
    <x v="9"/>
    <x v="9"/>
    <s v="HK5113"/>
    <x v="1"/>
    <x v="1"/>
    <n v="17"/>
    <n v="1347"/>
    <n v="9"/>
  </r>
  <r>
    <d v="2024-02-01T00:00:00"/>
    <x v="1"/>
    <s v="0BR"/>
    <x v="2"/>
    <x v="4"/>
    <x v="9"/>
    <x v="9"/>
    <s v="HK5167"/>
    <x v="1"/>
    <x v="1"/>
    <n v="19"/>
    <n v="1520"/>
    <n v="8"/>
  </r>
  <r>
    <d v="2024-02-01T00:00:00"/>
    <x v="1"/>
    <s v="0BR"/>
    <x v="2"/>
    <x v="4"/>
    <x v="9"/>
    <x v="9"/>
    <s v="HK5300"/>
    <x v="1"/>
    <x v="1"/>
    <n v="27"/>
    <n v="2153"/>
    <n v="12"/>
  </r>
  <r>
    <d v="2024-02-01T00:00:00"/>
    <x v="1"/>
    <s v="0BR"/>
    <x v="2"/>
    <x v="4"/>
    <x v="9"/>
    <x v="9"/>
    <s v="HK5428"/>
    <x v="1"/>
    <x v="1"/>
    <n v="23"/>
    <n v="1840"/>
    <n v="12"/>
  </r>
  <r>
    <d v="2024-02-01T00:00:00"/>
    <x v="1"/>
    <s v="0BS"/>
    <x v="3"/>
    <x v="1"/>
    <x v="10"/>
    <x v="10"/>
    <s v="HK1198"/>
    <x v="0"/>
    <x v="3"/>
    <n v="72"/>
    <n v="1160"/>
    <n v="3048"/>
  </r>
  <r>
    <d v="2024-02-01T00:00:00"/>
    <x v="1"/>
    <s v="0BT"/>
    <x v="4"/>
    <x v="4"/>
    <x v="11"/>
    <x v="64"/>
    <s v="HK5224"/>
    <x v="1"/>
    <x v="1"/>
    <n v="87"/>
    <n v="4878"/>
    <n v="3642"/>
  </r>
  <r>
    <d v="2024-02-01T00:00:00"/>
    <x v="1"/>
    <s v="0BT"/>
    <x v="4"/>
    <x v="4"/>
    <x v="11"/>
    <x v="64"/>
    <s v="HK5249"/>
    <x v="1"/>
    <x v="1"/>
    <n v="74"/>
    <n v="4002"/>
    <n v="3500"/>
  </r>
  <r>
    <d v="2024-02-01T00:00:00"/>
    <x v="1"/>
    <s v="0BT"/>
    <x v="4"/>
    <x v="4"/>
    <x v="11"/>
    <x v="64"/>
    <s v="HK5269"/>
    <x v="1"/>
    <x v="1"/>
    <n v="81"/>
    <n v="4583"/>
    <n v="3936"/>
  </r>
  <r>
    <d v="2024-02-01T00:00:00"/>
    <x v="1"/>
    <s v="0BT"/>
    <x v="4"/>
    <x v="4"/>
    <x v="11"/>
    <x v="64"/>
    <s v="HK5270"/>
    <x v="1"/>
    <x v="1"/>
    <n v="82"/>
    <n v="4631"/>
    <n v="3648"/>
  </r>
  <r>
    <d v="2024-02-01T00:00:00"/>
    <x v="1"/>
    <s v="0BT"/>
    <x v="4"/>
    <x v="4"/>
    <x v="11"/>
    <x v="64"/>
    <s v="HK5311"/>
    <x v="1"/>
    <x v="1"/>
    <n v="92"/>
    <n v="5430"/>
    <n v="3712"/>
  </r>
  <r>
    <d v="2024-02-01T00:00:00"/>
    <x v="1"/>
    <s v="0BT"/>
    <x v="4"/>
    <x v="4"/>
    <x v="11"/>
    <x v="64"/>
    <s v="HK5332"/>
    <x v="1"/>
    <x v="1"/>
    <n v="75"/>
    <n v="4521"/>
    <n v="2930"/>
  </r>
  <r>
    <d v="2024-02-01T00:00:00"/>
    <x v="1"/>
    <s v="0CC"/>
    <x v="5"/>
    <x v="5"/>
    <x v="12"/>
    <x v="12"/>
    <s v="HK1723"/>
    <x v="0"/>
    <x v="2"/>
    <n v="42"/>
    <n v="464"/>
    <n v="1307"/>
  </r>
  <r>
    <d v="2024-02-01T00:00:00"/>
    <x v="1"/>
    <s v="0CC"/>
    <x v="5"/>
    <x v="5"/>
    <x v="12"/>
    <x v="12"/>
    <s v="HK1723"/>
    <x v="0"/>
    <x v="4"/>
    <n v="11"/>
    <n v="125"/>
    <n v="2252"/>
  </r>
  <r>
    <d v="2024-02-01T00:00:00"/>
    <x v="1"/>
    <s v="0CK"/>
    <x v="6"/>
    <x v="5"/>
    <x v="13"/>
    <x v="13"/>
    <s v="HK1364"/>
    <x v="0"/>
    <x v="0"/>
    <n v="3"/>
    <n v="265"/>
    <n v="850"/>
  </r>
  <r>
    <d v="2024-02-01T00:00:00"/>
    <x v="1"/>
    <s v="0CK"/>
    <x v="6"/>
    <x v="5"/>
    <x v="13"/>
    <x v="13"/>
    <s v="HK1766"/>
    <x v="0"/>
    <x v="0"/>
    <n v="2"/>
    <n v="90"/>
    <n v="3"/>
  </r>
  <r>
    <d v="2024-02-01T00:00:00"/>
    <x v="1"/>
    <s v="0CK"/>
    <x v="6"/>
    <x v="5"/>
    <x v="13"/>
    <x v="13"/>
    <s v="HK2037"/>
    <x v="0"/>
    <x v="0"/>
    <n v="2"/>
    <n v="190"/>
    <n v="620"/>
  </r>
  <r>
    <d v="2024-02-01T00:00:00"/>
    <x v="1"/>
    <s v="0CP"/>
    <x v="7"/>
    <x v="6"/>
    <x v="14"/>
    <x v="14"/>
    <s v="HK383"/>
    <x v="2"/>
    <x v="0"/>
    <n v="81"/>
    <n v="988"/>
    <n v="2242"/>
  </r>
  <r>
    <d v="2024-02-01T00:00:00"/>
    <x v="1"/>
    <s v="0CR"/>
    <x v="25"/>
    <x v="3"/>
    <x v="8"/>
    <x v="65"/>
    <s v="HK4014"/>
    <x v="7"/>
    <x v="1"/>
    <n v="58"/>
    <n v="3594"/>
    <n v="4348"/>
  </r>
  <r>
    <d v="2024-02-01T00:00:00"/>
    <x v="1"/>
    <s v="0CR"/>
    <x v="25"/>
    <x v="3"/>
    <x v="8"/>
    <x v="65"/>
    <s v="HK4077"/>
    <x v="7"/>
    <x v="1"/>
    <n v="0"/>
    <n v="0"/>
    <n v="0"/>
  </r>
  <r>
    <d v="2024-02-01T00:00:00"/>
    <x v="1"/>
    <s v="0CR"/>
    <x v="25"/>
    <x v="3"/>
    <x v="8"/>
    <x v="65"/>
    <s v="HK4193"/>
    <x v="7"/>
    <x v="1"/>
    <n v="0"/>
    <n v="0"/>
    <n v="0"/>
  </r>
  <r>
    <d v="2024-02-01T00:00:00"/>
    <x v="1"/>
    <s v="0CR"/>
    <x v="25"/>
    <x v="3"/>
    <x v="8"/>
    <x v="65"/>
    <s v="HK4198"/>
    <x v="7"/>
    <x v="1"/>
    <n v="0"/>
    <n v="0"/>
    <n v="0"/>
  </r>
  <r>
    <d v="2024-02-01T00:00:00"/>
    <x v="1"/>
    <s v="0CR"/>
    <x v="25"/>
    <x v="3"/>
    <x v="8"/>
    <x v="65"/>
    <s v="HK4436"/>
    <x v="7"/>
    <x v="1"/>
    <n v="60"/>
    <n v="3902"/>
    <n v="5506"/>
  </r>
  <r>
    <d v="2024-02-01T00:00:00"/>
    <x v="1"/>
    <s v="0CR"/>
    <x v="25"/>
    <x v="3"/>
    <x v="8"/>
    <x v="65"/>
    <s v="HK4952"/>
    <x v="7"/>
    <x v="1"/>
    <n v="0"/>
    <n v="0"/>
    <n v="506"/>
  </r>
  <r>
    <d v="2024-02-01T00:00:00"/>
    <x v="1"/>
    <s v="0CR"/>
    <x v="25"/>
    <x v="3"/>
    <x v="8"/>
    <x v="65"/>
    <s v="HK4968"/>
    <x v="7"/>
    <x v="1"/>
    <n v="0"/>
    <n v="0"/>
    <n v="0"/>
  </r>
  <r>
    <d v="2024-02-01T00:00:00"/>
    <x v="1"/>
    <s v="0CR"/>
    <x v="25"/>
    <x v="3"/>
    <x v="8"/>
    <x v="65"/>
    <s v="HK5085"/>
    <x v="7"/>
    <x v="1"/>
    <n v="65"/>
    <n v="3148"/>
    <n v="5824"/>
  </r>
  <r>
    <d v="2024-02-01T00:00:00"/>
    <x v="1"/>
    <s v="0CR"/>
    <x v="25"/>
    <x v="3"/>
    <x v="8"/>
    <x v="65"/>
    <s v="HK5106"/>
    <x v="7"/>
    <x v="1"/>
    <n v="0"/>
    <n v="0"/>
    <n v="0"/>
  </r>
  <r>
    <d v="2024-02-01T00:00:00"/>
    <x v="1"/>
    <s v="0CR"/>
    <x v="25"/>
    <x v="3"/>
    <x v="8"/>
    <x v="65"/>
    <s v="HK5177"/>
    <x v="7"/>
    <x v="1"/>
    <n v="40"/>
    <n v="3351"/>
    <n v="3724"/>
  </r>
  <r>
    <d v="2024-02-01T00:00:00"/>
    <x v="1"/>
    <s v="0CW"/>
    <x v="9"/>
    <x v="5"/>
    <x v="16"/>
    <x v="66"/>
    <s v="HK1525"/>
    <x v="0"/>
    <x v="0"/>
    <n v="3"/>
    <n v="55"/>
    <n v="100"/>
  </r>
  <r>
    <d v="2024-02-01T00:00:00"/>
    <x v="1"/>
    <s v="0CW"/>
    <x v="9"/>
    <x v="5"/>
    <x v="16"/>
    <x v="66"/>
    <s v="HK1525"/>
    <x v="0"/>
    <x v="0"/>
    <n v="112"/>
    <n v="2435"/>
    <n v="4210"/>
  </r>
  <r>
    <d v="2024-02-01T00:00:00"/>
    <x v="1"/>
    <s v="0CW"/>
    <x v="9"/>
    <x v="5"/>
    <x v="16"/>
    <x v="66"/>
    <s v="HK1525"/>
    <x v="0"/>
    <x v="5"/>
    <n v="69"/>
    <n v="1465"/>
    <n v="2630"/>
  </r>
  <r>
    <d v="2024-02-01T00:00:00"/>
    <x v="1"/>
    <s v="0DD"/>
    <x v="10"/>
    <x v="6"/>
    <x v="17"/>
    <x v="17"/>
    <s v="HK732"/>
    <x v="2"/>
    <x v="0"/>
    <n v="4"/>
    <n v="25"/>
    <n v="100"/>
  </r>
  <r>
    <d v="2024-02-01T00:00:00"/>
    <x v="1"/>
    <s v="0DD"/>
    <x v="10"/>
    <x v="6"/>
    <x v="17"/>
    <x v="18"/>
    <s v="HK1680"/>
    <x v="2"/>
    <x v="0"/>
    <n v="2"/>
    <n v="12.5"/>
    <n v="30"/>
  </r>
  <r>
    <d v="2024-02-01T00:00:00"/>
    <x v="1"/>
    <s v="0DD"/>
    <x v="10"/>
    <x v="6"/>
    <x v="17"/>
    <x v="18"/>
    <s v="HK732"/>
    <x v="2"/>
    <x v="0"/>
    <n v="2"/>
    <n v="12.5"/>
    <n v="30"/>
  </r>
  <r>
    <d v="2024-02-01T00:00:00"/>
    <x v="1"/>
    <s v="0DD"/>
    <x v="10"/>
    <x v="8"/>
    <x v="19"/>
    <x v="20"/>
    <s v="HK1290"/>
    <x v="2"/>
    <x v="0"/>
    <n v="16"/>
    <n v="100"/>
    <n v="400"/>
  </r>
  <r>
    <d v="2024-02-01T00:00:00"/>
    <x v="1"/>
    <s v="0DD"/>
    <x v="10"/>
    <x v="8"/>
    <x v="19"/>
    <x v="21"/>
    <s v="HK1290"/>
    <x v="2"/>
    <x v="0"/>
    <n v="20"/>
    <n v="125"/>
    <n v="500"/>
  </r>
  <r>
    <d v="2024-02-01T00:00:00"/>
    <x v="1"/>
    <s v="0DD"/>
    <x v="10"/>
    <x v="6"/>
    <x v="20"/>
    <x v="22"/>
    <s v="HK1785"/>
    <x v="2"/>
    <x v="0"/>
    <n v="4"/>
    <n v="25"/>
    <n v="100"/>
  </r>
  <r>
    <d v="2024-02-01T00:00:00"/>
    <x v="1"/>
    <s v="0DD"/>
    <x v="10"/>
    <x v="6"/>
    <x v="20"/>
    <x v="22"/>
    <s v="HK732"/>
    <x v="2"/>
    <x v="0"/>
    <n v="4"/>
    <n v="25"/>
    <n v="100"/>
  </r>
  <r>
    <d v="2024-02-01T00:00:00"/>
    <x v="1"/>
    <s v="0DD"/>
    <x v="10"/>
    <x v="6"/>
    <x v="20"/>
    <x v="17"/>
    <s v="HK1325"/>
    <x v="2"/>
    <x v="0"/>
    <n v="16"/>
    <n v="100"/>
    <n v="400"/>
  </r>
  <r>
    <d v="2024-02-01T00:00:00"/>
    <x v="1"/>
    <s v="0DD"/>
    <x v="10"/>
    <x v="6"/>
    <x v="20"/>
    <x v="17"/>
    <s v="HK1781"/>
    <x v="2"/>
    <x v="0"/>
    <n v="12"/>
    <n v="75"/>
    <n v="300"/>
  </r>
  <r>
    <d v="2024-02-01T00:00:00"/>
    <x v="1"/>
    <s v="0DD"/>
    <x v="10"/>
    <x v="6"/>
    <x v="20"/>
    <x v="17"/>
    <s v="HK419"/>
    <x v="2"/>
    <x v="0"/>
    <n v="32"/>
    <n v="200"/>
    <n v="800"/>
  </r>
  <r>
    <d v="2024-02-01T00:00:00"/>
    <x v="1"/>
    <s v="0DD"/>
    <x v="10"/>
    <x v="6"/>
    <x v="20"/>
    <x v="23"/>
    <s v="HK1325"/>
    <x v="2"/>
    <x v="0"/>
    <n v="4"/>
    <n v="25"/>
    <n v="100"/>
  </r>
  <r>
    <d v="2024-02-01T00:00:00"/>
    <x v="1"/>
    <s v="0DD"/>
    <x v="10"/>
    <x v="6"/>
    <x v="21"/>
    <x v="25"/>
    <s v="HK1325"/>
    <x v="2"/>
    <x v="0"/>
    <n v="16"/>
    <n v="100"/>
    <n v="400"/>
  </r>
  <r>
    <d v="2024-02-01T00:00:00"/>
    <x v="1"/>
    <s v="0DD"/>
    <x v="10"/>
    <x v="6"/>
    <x v="21"/>
    <x v="25"/>
    <s v="HK1781"/>
    <x v="2"/>
    <x v="0"/>
    <n v="18"/>
    <n v="112.5"/>
    <n v="430"/>
  </r>
  <r>
    <d v="2024-02-01T00:00:00"/>
    <x v="1"/>
    <s v="0DD"/>
    <x v="10"/>
    <x v="6"/>
    <x v="21"/>
    <x v="25"/>
    <s v="HK419"/>
    <x v="2"/>
    <x v="0"/>
    <n v="4"/>
    <n v="25"/>
    <n v="100"/>
  </r>
  <r>
    <d v="2024-02-01T00:00:00"/>
    <x v="1"/>
    <s v="0DD"/>
    <x v="10"/>
    <x v="6"/>
    <x v="22"/>
    <x v="26"/>
    <s v="HK732"/>
    <x v="2"/>
    <x v="0"/>
    <n v="2"/>
    <n v="12.5"/>
    <n v="30"/>
  </r>
  <r>
    <d v="2024-02-01T00:00:00"/>
    <x v="1"/>
    <s v="0DD"/>
    <x v="10"/>
    <x v="6"/>
    <x v="22"/>
    <x v="27"/>
    <s v="HK1680"/>
    <x v="2"/>
    <x v="0"/>
    <n v="8"/>
    <n v="50"/>
    <n v="200"/>
  </r>
  <r>
    <d v="2024-02-01T00:00:00"/>
    <x v="1"/>
    <s v="0DD"/>
    <x v="10"/>
    <x v="6"/>
    <x v="22"/>
    <x v="27"/>
    <s v="HK1785"/>
    <x v="2"/>
    <x v="0"/>
    <n v="4"/>
    <n v="25"/>
    <n v="100"/>
  </r>
  <r>
    <d v="2024-02-01T00:00:00"/>
    <x v="1"/>
    <s v="0DD"/>
    <x v="10"/>
    <x v="6"/>
    <x v="22"/>
    <x v="27"/>
    <s v="HK732"/>
    <x v="2"/>
    <x v="0"/>
    <n v="20"/>
    <n v="125"/>
    <n v="500"/>
  </r>
  <r>
    <d v="2024-02-01T00:00:00"/>
    <x v="1"/>
    <s v="0DD"/>
    <x v="10"/>
    <x v="6"/>
    <x v="22"/>
    <x v="28"/>
    <s v="HK732"/>
    <x v="2"/>
    <x v="0"/>
    <n v="2"/>
    <n v="12.5"/>
    <n v="30"/>
  </r>
  <r>
    <d v="2024-02-01T00:00:00"/>
    <x v="1"/>
    <s v="0DD"/>
    <x v="10"/>
    <x v="6"/>
    <x v="22"/>
    <x v="29"/>
    <s v="HK1785"/>
    <x v="2"/>
    <x v="0"/>
    <n v="2"/>
    <n v="12.5"/>
    <n v="30"/>
  </r>
  <r>
    <d v="2024-02-01T00:00:00"/>
    <x v="1"/>
    <s v="0DD"/>
    <x v="10"/>
    <x v="6"/>
    <x v="22"/>
    <x v="29"/>
    <s v="HK732"/>
    <x v="2"/>
    <x v="0"/>
    <n v="2"/>
    <n v="12.5"/>
    <n v="30"/>
  </r>
  <r>
    <d v="2024-02-01T00:00:00"/>
    <x v="1"/>
    <s v="0DD"/>
    <x v="10"/>
    <x v="6"/>
    <x v="22"/>
    <x v="30"/>
    <s v="HK1680"/>
    <x v="2"/>
    <x v="0"/>
    <n v="4"/>
    <n v="25"/>
    <n v="100"/>
  </r>
  <r>
    <d v="2024-02-01T00:00:00"/>
    <x v="1"/>
    <s v="0DD"/>
    <x v="10"/>
    <x v="6"/>
    <x v="22"/>
    <x v="30"/>
    <s v="HK1785"/>
    <x v="2"/>
    <x v="0"/>
    <n v="4"/>
    <n v="25"/>
    <n v="100"/>
  </r>
  <r>
    <d v="2024-02-01T00:00:00"/>
    <x v="1"/>
    <s v="0DD"/>
    <x v="10"/>
    <x v="6"/>
    <x v="22"/>
    <x v="30"/>
    <s v="HK732"/>
    <x v="2"/>
    <x v="0"/>
    <n v="4"/>
    <n v="25"/>
    <n v="100"/>
  </r>
  <r>
    <d v="2024-02-01T00:00:00"/>
    <x v="1"/>
    <s v="0DD"/>
    <x v="10"/>
    <x v="6"/>
    <x v="22"/>
    <x v="31"/>
    <s v="HK1680"/>
    <x v="2"/>
    <x v="0"/>
    <n v="2"/>
    <n v="12.5"/>
    <n v="30"/>
  </r>
  <r>
    <d v="2024-02-01T00:00:00"/>
    <x v="1"/>
    <s v="0DD"/>
    <x v="10"/>
    <x v="6"/>
    <x v="22"/>
    <x v="31"/>
    <s v="HK1785"/>
    <x v="2"/>
    <x v="0"/>
    <n v="24"/>
    <n v="150"/>
    <n v="600"/>
  </r>
  <r>
    <d v="2024-02-01T00:00:00"/>
    <x v="1"/>
    <s v="0DD"/>
    <x v="10"/>
    <x v="6"/>
    <x v="22"/>
    <x v="31"/>
    <s v="HK732"/>
    <x v="2"/>
    <x v="0"/>
    <n v="6"/>
    <n v="37.5"/>
    <n v="130"/>
  </r>
  <r>
    <d v="2024-02-01T00:00:00"/>
    <x v="1"/>
    <s v="0DD"/>
    <x v="10"/>
    <x v="8"/>
    <x v="23"/>
    <x v="32"/>
    <s v="HK1290"/>
    <x v="2"/>
    <x v="0"/>
    <n v="12"/>
    <n v="75"/>
    <n v="300"/>
  </r>
  <r>
    <d v="2024-02-01T00:00:00"/>
    <x v="1"/>
    <s v="0DD"/>
    <x v="10"/>
    <x v="8"/>
    <x v="23"/>
    <x v="33"/>
    <s v="HK1290"/>
    <x v="2"/>
    <x v="0"/>
    <n v="24"/>
    <n v="150"/>
    <n v="600"/>
  </r>
  <r>
    <d v="2024-02-01T00:00:00"/>
    <x v="1"/>
    <s v="0DD"/>
    <x v="10"/>
    <x v="6"/>
    <x v="24"/>
    <x v="34"/>
    <s v="HK1785"/>
    <x v="2"/>
    <x v="0"/>
    <n v="2"/>
    <n v="12.5"/>
    <n v="30"/>
  </r>
  <r>
    <d v="2024-02-01T00:00:00"/>
    <x v="1"/>
    <s v="0DD"/>
    <x v="10"/>
    <x v="6"/>
    <x v="24"/>
    <x v="35"/>
    <s v="HK1680"/>
    <x v="2"/>
    <x v="0"/>
    <n v="4"/>
    <n v="25"/>
    <n v="100"/>
  </r>
  <r>
    <d v="2024-02-01T00:00:00"/>
    <x v="1"/>
    <s v="0DD"/>
    <x v="10"/>
    <x v="6"/>
    <x v="24"/>
    <x v="35"/>
    <s v="HK1785"/>
    <x v="2"/>
    <x v="0"/>
    <n v="4"/>
    <n v="25"/>
    <n v="100"/>
  </r>
  <r>
    <d v="2024-02-01T00:00:00"/>
    <x v="1"/>
    <s v="0DD"/>
    <x v="10"/>
    <x v="6"/>
    <x v="24"/>
    <x v="36"/>
    <s v="HK732"/>
    <x v="2"/>
    <x v="0"/>
    <n v="2"/>
    <n v="12.5"/>
    <n v="30"/>
  </r>
  <r>
    <d v="2024-02-01T00:00:00"/>
    <x v="1"/>
    <s v="0DD"/>
    <x v="10"/>
    <x v="8"/>
    <x v="25"/>
    <x v="37"/>
    <s v="HK1290"/>
    <x v="2"/>
    <x v="0"/>
    <n v="16"/>
    <n v="100"/>
    <n v="400"/>
  </r>
  <r>
    <d v="2024-02-01T00:00:00"/>
    <x v="1"/>
    <s v="0DD"/>
    <x v="10"/>
    <x v="8"/>
    <x v="26"/>
    <x v="38"/>
    <s v="HK1290"/>
    <x v="2"/>
    <x v="0"/>
    <n v="2"/>
    <n v="12.5"/>
    <n v="30"/>
  </r>
  <r>
    <d v="2024-02-01T00:00:00"/>
    <x v="1"/>
    <s v="0DD"/>
    <x v="10"/>
    <x v="6"/>
    <x v="27"/>
    <x v="39"/>
    <s v="HK1680"/>
    <x v="2"/>
    <x v="0"/>
    <n v="38"/>
    <n v="237.5"/>
    <n v="930"/>
  </r>
  <r>
    <d v="2024-02-01T00:00:00"/>
    <x v="1"/>
    <s v="0DD"/>
    <x v="10"/>
    <x v="6"/>
    <x v="27"/>
    <x v="39"/>
    <s v="HK732"/>
    <x v="2"/>
    <x v="0"/>
    <n v="2"/>
    <n v="12.5"/>
    <n v="30"/>
  </r>
  <r>
    <d v="2024-02-01T00:00:00"/>
    <x v="1"/>
    <s v="0DH"/>
    <x v="26"/>
    <x v="0"/>
    <x v="34"/>
    <x v="67"/>
    <s v="HK1266"/>
    <x v="2"/>
    <x v="0"/>
    <n v="0"/>
    <n v="0"/>
    <n v="0"/>
  </r>
  <r>
    <d v="2024-02-01T00:00:00"/>
    <x v="1"/>
    <s v="0DH"/>
    <x v="26"/>
    <x v="0"/>
    <x v="34"/>
    <x v="67"/>
    <s v="HK2014"/>
    <x v="0"/>
    <x v="0"/>
    <n v="0"/>
    <n v="0"/>
    <n v="0"/>
  </r>
  <r>
    <d v="2024-02-01T00:00:00"/>
    <x v="1"/>
    <s v="0DH"/>
    <x v="26"/>
    <x v="0"/>
    <x v="34"/>
    <x v="67"/>
    <s v="HK2096"/>
    <x v="0"/>
    <x v="0"/>
    <n v="0"/>
    <n v="0"/>
    <n v="0"/>
  </r>
  <r>
    <d v="2024-02-01T00:00:00"/>
    <x v="1"/>
    <s v="0DL"/>
    <x v="11"/>
    <x v="0"/>
    <x v="28"/>
    <x v="40"/>
    <s v="HK1970"/>
    <x v="0"/>
    <x v="0"/>
    <n v="13"/>
    <n v="1440"/>
    <n v="24"/>
  </r>
  <r>
    <d v="2024-02-01T00:00:00"/>
    <x v="1"/>
    <s v="0DL"/>
    <x v="11"/>
    <x v="0"/>
    <x v="28"/>
    <x v="40"/>
    <s v="HK5403"/>
    <x v="3"/>
    <x v="0"/>
    <n v="2"/>
    <n v="350"/>
    <n v="550"/>
  </r>
  <r>
    <d v="2024-02-01T00:00:00"/>
    <x v="1"/>
    <s v="0DL"/>
    <x v="11"/>
    <x v="5"/>
    <x v="13"/>
    <x v="41"/>
    <s v="HK1535"/>
    <x v="0"/>
    <x v="0"/>
    <n v="9"/>
    <n v="750"/>
    <n v="2230"/>
  </r>
  <r>
    <d v="2024-02-01T00:00:00"/>
    <x v="1"/>
    <s v="0DL"/>
    <x v="11"/>
    <x v="5"/>
    <x v="13"/>
    <x v="41"/>
    <s v="HK1639"/>
    <x v="0"/>
    <x v="0"/>
    <n v="4"/>
    <n v="450"/>
    <n v="730"/>
  </r>
  <r>
    <d v="2024-02-01T00:00:00"/>
    <x v="1"/>
    <s v="0DP"/>
    <x v="12"/>
    <x v="9"/>
    <x v="29"/>
    <x v="42"/>
    <s v="HK2466"/>
    <x v="0"/>
    <x v="0"/>
    <n v="0"/>
    <n v="0"/>
    <n v="0"/>
  </r>
  <r>
    <d v="2024-02-01T00:00:00"/>
    <x v="1"/>
    <s v="0DR"/>
    <x v="13"/>
    <x v="5"/>
    <x v="30"/>
    <x v="43"/>
    <s v="HK1684"/>
    <x v="2"/>
    <x v="0"/>
    <n v="131"/>
    <n v="1833"/>
    <n v="33"/>
  </r>
  <r>
    <d v="2024-02-01T00:00:00"/>
    <x v="1"/>
    <s v="0DT"/>
    <x v="27"/>
    <x v="5"/>
    <x v="13"/>
    <x v="68"/>
    <s v="HK1652"/>
    <x v="0"/>
    <x v="0"/>
    <n v="11"/>
    <n v="320"/>
    <n v="8"/>
  </r>
  <r>
    <d v="2024-02-01T00:00:00"/>
    <x v="1"/>
    <s v="0DU"/>
    <x v="14"/>
    <x v="5"/>
    <x v="30"/>
    <x v="44"/>
    <s v="HK1739"/>
    <x v="0"/>
    <x v="0"/>
    <n v="34"/>
    <n v="454"/>
    <n v="135"/>
  </r>
  <r>
    <d v="2024-02-01T00:00:00"/>
    <x v="1"/>
    <s v="0DU"/>
    <x v="14"/>
    <x v="5"/>
    <x v="30"/>
    <x v="44"/>
    <s v="HK2319"/>
    <x v="0"/>
    <x v="0"/>
    <n v="27"/>
    <n v="355"/>
    <n v="11"/>
  </r>
  <r>
    <d v="2024-02-01T00:00:00"/>
    <x v="1"/>
    <s v="0DX"/>
    <x v="15"/>
    <x v="0"/>
    <x v="2"/>
    <x v="46"/>
    <s v="HK1784"/>
    <x v="2"/>
    <x v="0"/>
    <n v="160"/>
    <n v="2400"/>
    <n v="60"/>
  </r>
  <r>
    <d v="2024-02-01T00:00:00"/>
    <x v="1"/>
    <s v="0DX"/>
    <x v="15"/>
    <x v="10"/>
    <x v="31"/>
    <x v="47"/>
    <s v="HK1136"/>
    <x v="2"/>
    <x v="0"/>
    <n v="12"/>
    <n v="172"/>
    <n v="43"/>
  </r>
  <r>
    <d v="2024-02-01T00:00:00"/>
    <x v="1"/>
    <s v="0DX"/>
    <x v="15"/>
    <x v="10"/>
    <x v="31"/>
    <x v="47"/>
    <s v="HK673"/>
    <x v="2"/>
    <x v="0"/>
    <n v="24"/>
    <n v="360"/>
    <n v="9"/>
  </r>
  <r>
    <d v="2024-02-01T00:00:00"/>
    <x v="1"/>
    <s v="0DX"/>
    <x v="15"/>
    <x v="10"/>
    <x v="31"/>
    <x v="47"/>
    <s v="HK946"/>
    <x v="2"/>
    <x v="0"/>
    <n v="53"/>
    <n v="800"/>
    <n v="20"/>
  </r>
  <r>
    <d v="2024-02-01T00:00:00"/>
    <x v="1"/>
    <s v="0DX"/>
    <x v="15"/>
    <x v="0"/>
    <x v="34"/>
    <x v="69"/>
    <s v="HK616"/>
    <x v="2"/>
    <x v="0"/>
    <n v="18"/>
    <n v="280"/>
    <n v="7"/>
  </r>
  <r>
    <d v="2024-02-01T00:00:00"/>
    <x v="1"/>
    <s v="0DY"/>
    <x v="16"/>
    <x v="6"/>
    <x v="32"/>
    <x v="48"/>
    <s v="HK1674"/>
    <x v="2"/>
    <x v="0"/>
    <n v="38"/>
    <n v="380"/>
    <n v="1520"/>
  </r>
  <r>
    <d v="2024-02-01T00:00:00"/>
    <x v="1"/>
    <s v="0EN"/>
    <x v="16"/>
    <x v="0"/>
    <x v="33"/>
    <x v="49"/>
    <s v="HK1837"/>
    <x v="0"/>
    <x v="0"/>
    <n v="1"/>
    <n v="40"/>
    <n v="210"/>
  </r>
  <r>
    <d v="2024-02-01T00:00:00"/>
    <x v="1"/>
    <s v="0ET"/>
    <x v="18"/>
    <x v="11"/>
    <x v="35"/>
    <x v="51"/>
    <s v="HK5218"/>
    <x v="4"/>
    <x v="7"/>
    <n v="32"/>
    <n v="764"/>
    <n v="2536"/>
  </r>
  <r>
    <d v="2024-02-01T00:00:00"/>
    <x v="1"/>
    <s v="0ET"/>
    <x v="18"/>
    <x v="11"/>
    <x v="35"/>
    <x v="51"/>
    <s v="HK5336"/>
    <x v="4"/>
    <x v="7"/>
    <n v="71"/>
    <n v="1351"/>
    <n v="4518"/>
  </r>
  <r>
    <d v="2024-02-01T00:00:00"/>
    <x v="1"/>
    <s v="0EV"/>
    <x v="19"/>
    <x v="4"/>
    <x v="7"/>
    <x v="52"/>
    <s v="HK5380"/>
    <x v="5"/>
    <x v="1"/>
    <n v="3"/>
    <n v="208"/>
    <n v="2"/>
  </r>
  <r>
    <d v="2024-02-01T00:00:00"/>
    <x v="1"/>
    <s v="0EV"/>
    <x v="19"/>
    <x v="4"/>
    <x v="7"/>
    <x v="52"/>
    <s v="HK5381"/>
    <x v="5"/>
    <x v="1"/>
    <n v="97"/>
    <n v="6265"/>
    <n v="478"/>
  </r>
  <r>
    <d v="2024-02-01T00:00:00"/>
    <x v="1"/>
    <s v="0EV"/>
    <x v="19"/>
    <x v="4"/>
    <x v="7"/>
    <x v="52"/>
    <s v="HK5384"/>
    <x v="5"/>
    <x v="1"/>
    <n v="109"/>
    <n v="7535"/>
    <n v="556"/>
  </r>
  <r>
    <d v="2024-02-01T00:00:00"/>
    <x v="1"/>
    <s v="0EV"/>
    <x v="19"/>
    <x v="4"/>
    <x v="7"/>
    <x v="52"/>
    <s v="HK5385"/>
    <x v="5"/>
    <x v="1"/>
    <n v="388"/>
    <n v="27568"/>
    <n v="197"/>
  </r>
  <r>
    <d v="2024-02-01T00:00:00"/>
    <x v="1"/>
    <s v="0EV"/>
    <x v="19"/>
    <x v="4"/>
    <x v="7"/>
    <x v="52"/>
    <s v="HK5386"/>
    <x v="5"/>
    <x v="1"/>
    <n v="97"/>
    <n v="7023"/>
    <n v="505"/>
  </r>
  <r>
    <d v="2024-02-01T00:00:00"/>
    <x v="1"/>
    <s v="0EV"/>
    <x v="19"/>
    <x v="4"/>
    <x v="7"/>
    <x v="52"/>
    <s v="HK5387"/>
    <x v="5"/>
    <x v="1"/>
    <n v="82"/>
    <n v="6537"/>
    <n v="411"/>
  </r>
  <r>
    <d v="2024-02-01T00:00:00"/>
    <x v="1"/>
    <s v="0EW"/>
    <x v="28"/>
    <x v="7"/>
    <x v="41"/>
    <x v="70"/>
    <s v="HK5356"/>
    <x v="8"/>
    <x v="7"/>
    <n v="2"/>
    <n v="57"/>
    <n v="117"/>
  </r>
  <r>
    <d v="2024-02-01T00:00:00"/>
    <x v="1"/>
    <s v="0EW"/>
    <x v="28"/>
    <x v="7"/>
    <x v="41"/>
    <x v="70"/>
    <s v="HK5359"/>
    <x v="8"/>
    <x v="7"/>
    <n v="1"/>
    <n v="45"/>
    <n v="101"/>
  </r>
  <r>
    <d v="2024-02-01T00:00:00"/>
    <x v="1"/>
    <s v="0EW"/>
    <x v="28"/>
    <x v="7"/>
    <x v="41"/>
    <x v="71"/>
    <s v="HK5356"/>
    <x v="8"/>
    <x v="7"/>
    <n v="1"/>
    <n v="22"/>
    <n v="11"/>
  </r>
  <r>
    <d v="2024-02-01T00:00:00"/>
    <x v="1"/>
    <s v="0EW"/>
    <x v="28"/>
    <x v="12"/>
    <x v="42"/>
    <x v="70"/>
    <s v="HK5356"/>
    <x v="8"/>
    <x v="7"/>
    <n v="7"/>
    <n v="129"/>
    <n v="251"/>
  </r>
  <r>
    <d v="2024-02-01T00:00:00"/>
    <x v="1"/>
    <s v="0EW"/>
    <x v="28"/>
    <x v="12"/>
    <x v="42"/>
    <x v="70"/>
    <s v="HK5359"/>
    <x v="8"/>
    <x v="7"/>
    <n v="3"/>
    <n v="54"/>
    <n v="166"/>
  </r>
  <r>
    <d v="2024-02-01T00:00:00"/>
    <x v="1"/>
    <s v="0EW"/>
    <x v="28"/>
    <x v="12"/>
    <x v="42"/>
    <x v="71"/>
    <s v="HK5207"/>
    <x v="8"/>
    <x v="7"/>
    <n v="1"/>
    <n v="29"/>
    <n v="13"/>
  </r>
  <r>
    <d v="2024-02-01T00:00:00"/>
    <x v="1"/>
    <s v="0EW"/>
    <x v="28"/>
    <x v="7"/>
    <x v="43"/>
    <x v="71"/>
    <s v="HK5359"/>
    <x v="8"/>
    <x v="7"/>
    <n v="4"/>
    <n v="72"/>
    <n v="5"/>
  </r>
  <r>
    <d v="2024-02-01T00:00:00"/>
    <x v="1"/>
    <s v="0EW"/>
    <x v="28"/>
    <x v="7"/>
    <x v="15"/>
    <x v="70"/>
    <s v="HK5359"/>
    <x v="8"/>
    <x v="7"/>
    <n v="1"/>
    <n v="32"/>
    <n v="59"/>
  </r>
  <r>
    <d v="2024-02-01T00:00:00"/>
    <x v="1"/>
    <s v="0EW"/>
    <x v="28"/>
    <x v="7"/>
    <x v="15"/>
    <x v="71"/>
    <s v="HK5356"/>
    <x v="8"/>
    <x v="7"/>
    <n v="7"/>
    <n v="282"/>
    <n v="532"/>
  </r>
  <r>
    <d v="2024-02-01T00:00:00"/>
    <x v="1"/>
    <s v="0EW"/>
    <x v="28"/>
    <x v="7"/>
    <x v="15"/>
    <x v="71"/>
    <s v="HK5359"/>
    <x v="8"/>
    <x v="7"/>
    <n v="13"/>
    <n v="338"/>
    <n v="635"/>
  </r>
  <r>
    <d v="2024-02-01T00:00:00"/>
    <x v="1"/>
    <s v="0EW"/>
    <x v="28"/>
    <x v="13"/>
    <x v="44"/>
    <x v="70"/>
    <s v="HK5359"/>
    <x v="8"/>
    <x v="7"/>
    <n v="2"/>
    <n v="36"/>
    <n v="53"/>
  </r>
  <r>
    <d v="2024-02-01T00:00:00"/>
    <x v="1"/>
    <s v="0EW"/>
    <x v="28"/>
    <x v="7"/>
    <x v="45"/>
    <x v="71"/>
    <s v="HK5207"/>
    <x v="8"/>
    <x v="7"/>
    <n v="3"/>
    <n v="130"/>
    <n v="219"/>
  </r>
  <r>
    <d v="2024-02-01T00:00:00"/>
    <x v="1"/>
    <s v="0EW"/>
    <x v="28"/>
    <x v="7"/>
    <x v="45"/>
    <x v="71"/>
    <s v="HK5359"/>
    <x v="8"/>
    <x v="7"/>
    <n v="9"/>
    <n v="154"/>
    <n v="335"/>
  </r>
  <r>
    <d v="2024-02-01T00:00:00"/>
    <x v="1"/>
    <s v="0EW"/>
    <x v="28"/>
    <x v="13"/>
    <x v="46"/>
    <x v="71"/>
    <s v="HK5359"/>
    <x v="8"/>
    <x v="6"/>
    <n v="3"/>
    <n v="37"/>
    <n v="202"/>
  </r>
  <r>
    <d v="2024-02-01T00:00:00"/>
    <x v="1"/>
    <s v="0EW"/>
    <x v="28"/>
    <x v="7"/>
    <x v="47"/>
    <x v="71"/>
    <s v="HK5359"/>
    <x v="8"/>
    <x v="7"/>
    <n v="3"/>
    <n v="47"/>
    <n v="228"/>
  </r>
  <r>
    <d v="2024-02-01T00:00:00"/>
    <x v="1"/>
    <s v="0EW"/>
    <x v="28"/>
    <x v="13"/>
    <x v="48"/>
    <x v="70"/>
    <s v="HK5356"/>
    <x v="8"/>
    <x v="7"/>
    <n v="1"/>
    <n v="18"/>
    <n v="3"/>
  </r>
  <r>
    <d v="2024-02-01T00:00:00"/>
    <x v="1"/>
    <s v="0EW"/>
    <x v="28"/>
    <x v="13"/>
    <x v="48"/>
    <x v="70"/>
    <s v="HK5359"/>
    <x v="8"/>
    <x v="7"/>
    <n v="2"/>
    <n v="77"/>
    <n v="155"/>
  </r>
  <r>
    <d v="2024-02-01T00:00:00"/>
    <x v="1"/>
    <s v="0EW"/>
    <x v="28"/>
    <x v="7"/>
    <x v="49"/>
    <x v="70"/>
    <s v="HK5359"/>
    <x v="8"/>
    <x v="7"/>
    <n v="1"/>
    <n v="34"/>
    <n v="45"/>
  </r>
  <r>
    <d v="2024-02-01T00:00:00"/>
    <x v="1"/>
    <s v="0EW"/>
    <x v="28"/>
    <x v="14"/>
    <x v="50"/>
    <x v="70"/>
    <s v="HK5356"/>
    <x v="8"/>
    <x v="7"/>
    <n v="5"/>
    <n v="93"/>
    <n v="282"/>
  </r>
  <r>
    <d v="2024-02-01T00:00:00"/>
    <x v="1"/>
    <s v="0EW"/>
    <x v="28"/>
    <x v="14"/>
    <x v="50"/>
    <x v="70"/>
    <s v="HK5359"/>
    <x v="8"/>
    <x v="7"/>
    <n v="5"/>
    <n v="156"/>
    <n v="404"/>
  </r>
  <r>
    <d v="2024-02-01T00:00:00"/>
    <x v="1"/>
    <s v="0EW"/>
    <x v="28"/>
    <x v="7"/>
    <x v="37"/>
    <x v="71"/>
    <s v="HK5359"/>
    <x v="8"/>
    <x v="7"/>
    <n v="8"/>
    <n v="146"/>
    <n v="649"/>
  </r>
  <r>
    <d v="2024-02-01T00:00:00"/>
    <x v="1"/>
    <s v="0EX"/>
    <x v="20"/>
    <x v="7"/>
    <x v="37"/>
    <x v="72"/>
    <s v="HK5251"/>
    <x v="6"/>
    <x v="7"/>
    <n v="40"/>
    <n v="756"/>
    <n v="2406"/>
  </r>
  <r>
    <d v="2024-02-01T00:00:00"/>
    <x v="1"/>
    <s v="0EX"/>
    <x v="20"/>
    <x v="7"/>
    <x v="37"/>
    <x v="72"/>
    <s v="HK5416"/>
    <x v="6"/>
    <x v="7"/>
    <n v="79"/>
    <n v="1397"/>
    <n v="4436"/>
  </r>
  <r>
    <d v="2024-02-01T00:00:00"/>
    <x v="1"/>
    <s v="ODV"/>
    <x v="21"/>
    <x v="5"/>
    <x v="12"/>
    <x v="55"/>
    <s v="HK1738"/>
    <x v="0"/>
    <x v="0"/>
    <n v="7"/>
    <n v="97"/>
    <n v="218"/>
  </r>
  <r>
    <d v="2024-02-01T00:00:00"/>
    <x v="1"/>
    <s v="ODV"/>
    <x v="21"/>
    <x v="5"/>
    <x v="12"/>
    <x v="55"/>
    <s v="HK1738"/>
    <x v="0"/>
    <x v="10"/>
    <n v="2"/>
    <n v="25"/>
    <n v="4"/>
  </r>
  <r>
    <d v="2024-02-01T00:00:00"/>
    <x v="1"/>
    <s v="ODV"/>
    <x v="21"/>
    <x v="5"/>
    <x v="12"/>
    <x v="55"/>
    <s v="HK1738"/>
    <x v="0"/>
    <x v="2"/>
    <n v="32"/>
    <n v="386"/>
    <n v="1330"/>
  </r>
  <r>
    <d v="2024-02-01T00:00:00"/>
    <x v="1"/>
    <s v="ODV"/>
    <x v="21"/>
    <x v="5"/>
    <x v="12"/>
    <x v="55"/>
    <s v="HK1738"/>
    <x v="0"/>
    <x v="4"/>
    <n v="13"/>
    <n v="187"/>
    <n v="430"/>
  </r>
  <r>
    <d v="2024-02-01T00:00:00"/>
    <x v="1"/>
    <s v="OEY"/>
    <x v="22"/>
    <x v="7"/>
    <x v="38"/>
    <x v="56"/>
    <s v="HK5371"/>
    <x v="4"/>
    <x v="7"/>
    <n v="67"/>
    <n v="844"/>
    <n v="41"/>
  </r>
  <r>
    <d v="2024-02-01T00:00:00"/>
    <x v="1"/>
    <s v="OEY"/>
    <x v="22"/>
    <x v="7"/>
    <x v="39"/>
    <x v="57"/>
    <s v="HK5371"/>
    <x v="4"/>
    <x v="7"/>
    <n v="30"/>
    <n v="756"/>
    <n v="24"/>
  </r>
  <r>
    <d v="2024-02-01T00:00:00"/>
    <x v="1"/>
    <s v="OEY"/>
    <x v="22"/>
    <x v="7"/>
    <x v="40"/>
    <x v="58"/>
    <s v="HK5372"/>
    <x v="6"/>
    <x v="7"/>
    <n v="100"/>
    <n v="1313"/>
    <n v="62"/>
  </r>
  <r>
    <d v="2024-03-01T00:00:00"/>
    <x v="2"/>
    <s v="0BE"/>
    <x v="29"/>
    <x v="3"/>
    <x v="6"/>
    <x v="73"/>
    <s v="HK4457"/>
    <x v="9"/>
    <x v="1"/>
    <n v="29"/>
    <n v="4472.9399999999996"/>
    <n v="721"/>
  </r>
  <r>
    <d v="2024-03-01T00:00:00"/>
    <x v="2"/>
    <s v="0BE"/>
    <x v="29"/>
    <x v="3"/>
    <x v="6"/>
    <x v="73"/>
    <s v="HK5172"/>
    <x v="9"/>
    <x v="1"/>
    <n v="28"/>
    <n v="6087.45"/>
    <n v="873"/>
  </r>
  <r>
    <d v="2024-03-01T00:00:00"/>
    <x v="2"/>
    <s v="0BE"/>
    <x v="29"/>
    <x v="3"/>
    <x v="6"/>
    <x v="73"/>
    <s v="HK5253"/>
    <x v="9"/>
    <x v="1"/>
    <n v="9"/>
    <n v="1478.96"/>
    <n v="185"/>
  </r>
  <r>
    <d v="2024-03-01T00:00:00"/>
    <x v="2"/>
    <s v="0BH"/>
    <x v="0"/>
    <x v="0"/>
    <x v="0"/>
    <x v="0"/>
    <s v="HK2108"/>
    <x v="0"/>
    <x v="0"/>
    <n v="1"/>
    <n v="120"/>
    <n v="2"/>
  </r>
  <r>
    <d v="2024-03-01T00:00:00"/>
    <x v="2"/>
    <s v="0BH"/>
    <x v="0"/>
    <x v="0"/>
    <x v="0"/>
    <x v="0"/>
    <s v="HK2171"/>
    <x v="0"/>
    <x v="0"/>
    <n v="7"/>
    <n v="420"/>
    <n v="7"/>
  </r>
  <r>
    <d v="2024-03-01T00:00:00"/>
    <x v="2"/>
    <s v="0BH"/>
    <x v="0"/>
    <x v="0"/>
    <x v="28"/>
    <x v="59"/>
    <s v="HK2171"/>
    <x v="0"/>
    <x v="0"/>
    <n v="2"/>
    <n v="240"/>
    <n v="4"/>
  </r>
  <r>
    <d v="2024-03-01T00:00:00"/>
    <x v="2"/>
    <s v="0BH"/>
    <x v="0"/>
    <x v="0"/>
    <x v="1"/>
    <x v="1"/>
    <s v="HK2171"/>
    <x v="0"/>
    <x v="0"/>
    <n v="3"/>
    <n v="480"/>
    <n v="8"/>
  </r>
  <r>
    <d v="2024-03-01T00:00:00"/>
    <x v="2"/>
    <s v="0BH"/>
    <x v="0"/>
    <x v="0"/>
    <x v="2"/>
    <x v="2"/>
    <s v="HK1731"/>
    <x v="0"/>
    <x v="0"/>
    <n v="2"/>
    <n v="360"/>
    <n v="6"/>
  </r>
  <r>
    <d v="2024-03-01T00:00:00"/>
    <x v="2"/>
    <s v="0BH"/>
    <x v="0"/>
    <x v="0"/>
    <x v="2"/>
    <x v="2"/>
    <s v="HK2321"/>
    <x v="0"/>
    <x v="0"/>
    <n v="2"/>
    <n v="300"/>
    <n v="5"/>
  </r>
  <r>
    <d v="2024-03-01T00:00:00"/>
    <x v="2"/>
    <s v="0BM"/>
    <x v="1"/>
    <x v="1"/>
    <x v="3"/>
    <x v="3"/>
    <s v="HK2065"/>
    <x v="0"/>
    <x v="1"/>
    <n v="16"/>
    <n v="470"/>
    <n v="448"/>
  </r>
  <r>
    <d v="2024-03-01T00:00:00"/>
    <x v="2"/>
    <s v="0BM"/>
    <x v="1"/>
    <x v="1"/>
    <x v="3"/>
    <x v="3"/>
    <s v="HK2095"/>
    <x v="0"/>
    <x v="1"/>
    <n v="16"/>
    <n v="472"/>
    <n v="542"/>
  </r>
  <r>
    <d v="2024-03-01T00:00:00"/>
    <x v="2"/>
    <s v="0BM"/>
    <x v="1"/>
    <x v="2"/>
    <x v="4"/>
    <x v="4"/>
    <s v="HK1741"/>
    <x v="0"/>
    <x v="1"/>
    <n v="91"/>
    <n v="2097.48"/>
    <n v="3330"/>
  </r>
  <r>
    <d v="2024-03-01T00:00:00"/>
    <x v="2"/>
    <s v="0BM"/>
    <x v="1"/>
    <x v="2"/>
    <x v="4"/>
    <x v="4"/>
    <s v="HK2004"/>
    <x v="0"/>
    <x v="1"/>
    <n v="10"/>
    <n v="182.2"/>
    <n v="348"/>
  </r>
  <r>
    <d v="2024-03-01T00:00:00"/>
    <x v="2"/>
    <s v="0BM"/>
    <x v="1"/>
    <x v="3"/>
    <x v="5"/>
    <x v="5"/>
    <s v="HK1741"/>
    <x v="0"/>
    <x v="1"/>
    <n v="2"/>
    <n v="82"/>
    <n v="136"/>
  </r>
  <r>
    <d v="2024-03-01T00:00:00"/>
    <x v="2"/>
    <s v="0BM"/>
    <x v="1"/>
    <x v="3"/>
    <x v="5"/>
    <x v="5"/>
    <s v="HK2004"/>
    <x v="0"/>
    <x v="1"/>
    <n v="64"/>
    <n v="1495.94"/>
    <n v="1936"/>
  </r>
  <r>
    <d v="2024-03-01T00:00:00"/>
    <x v="2"/>
    <s v="0BM"/>
    <x v="1"/>
    <x v="3"/>
    <x v="6"/>
    <x v="6"/>
    <s v="HK1750"/>
    <x v="0"/>
    <x v="1"/>
    <n v="120"/>
    <n v="3232.5"/>
    <n v="4148"/>
  </r>
  <r>
    <d v="2024-03-01T00:00:00"/>
    <x v="2"/>
    <s v="0BM"/>
    <x v="1"/>
    <x v="3"/>
    <x v="6"/>
    <x v="6"/>
    <s v="HK2004"/>
    <x v="0"/>
    <x v="1"/>
    <n v="34"/>
    <n v="852"/>
    <n v="1612"/>
  </r>
  <r>
    <d v="2024-03-01T00:00:00"/>
    <x v="2"/>
    <s v="0BM"/>
    <x v="1"/>
    <x v="3"/>
    <x v="6"/>
    <x v="6"/>
    <s v="HK2065"/>
    <x v="0"/>
    <x v="1"/>
    <n v="106"/>
    <n v="2991.5"/>
    <n v="4348"/>
  </r>
  <r>
    <d v="2024-03-01T00:00:00"/>
    <x v="2"/>
    <s v="0BM"/>
    <x v="1"/>
    <x v="3"/>
    <x v="6"/>
    <x v="6"/>
    <s v="HK2095"/>
    <x v="0"/>
    <x v="1"/>
    <n v="127"/>
    <n v="3268"/>
    <n v="4724"/>
  </r>
  <r>
    <d v="2024-03-01T00:00:00"/>
    <x v="2"/>
    <s v="0BR"/>
    <x v="2"/>
    <x v="4"/>
    <x v="7"/>
    <x v="7"/>
    <s v="HK2892"/>
    <x v="1"/>
    <x v="1"/>
    <n v="83"/>
    <n v="6139.9"/>
    <n v="452"/>
  </r>
  <r>
    <d v="2024-03-01T00:00:00"/>
    <x v="2"/>
    <s v="0BR"/>
    <x v="2"/>
    <x v="4"/>
    <x v="7"/>
    <x v="7"/>
    <s v="HK4336"/>
    <x v="1"/>
    <x v="1"/>
    <n v="53"/>
    <n v="3846"/>
    <n v="252"/>
  </r>
  <r>
    <d v="2024-03-01T00:00:00"/>
    <x v="2"/>
    <s v="0BR"/>
    <x v="2"/>
    <x v="4"/>
    <x v="7"/>
    <x v="7"/>
    <s v="HK4336"/>
    <x v="1"/>
    <x v="2"/>
    <n v="2"/>
    <n v="176"/>
    <n v="22"/>
  </r>
  <r>
    <d v="2024-03-01T00:00:00"/>
    <x v="2"/>
    <s v="0BR"/>
    <x v="2"/>
    <x v="4"/>
    <x v="7"/>
    <x v="7"/>
    <s v="HK4416"/>
    <x v="1"/>
    <x v="1"/>
    <n v="63"/>
    <n v="4956.7"/>
    <n v="333"/>
  </r>
  <r>
    <d v="2024-03-01T00:00:00"/>
    <x v="2"/>
    <s v="0BR"/>
    <x v="2"/>
    <x v="4"/>
    <x v="7"/>
    <x v="7"/>
    <s v="HK4542"/>
    <x v="1"/>
    <x v="1"/>
    <n v="79"/>
    <n v="5665.9"/>
    <n v="409"/>
  </r>
  <r>
    <d v="2024-03-01T00:00:00"/>
    <x v="2"/>
    <s v="0BR"/>
    <x v="2"/>
    <x v="4"/>
    <x v="7"/>
    <x v="7"/>
    <s v="HK4644"/>
    <x v="1"/>
    <x v="1"/>
    <n v="18"/>
    <n v="1281.7"/>
    <n v="87"/>
  </r>
  <r>
    <d v="2024-03-01T00:00:00"/>
    <x v="2"/>
    <s v="0BR"/>
    <x v="2"/>
    <x v="4"/>
    <x v="7"/>
    <x v="7"/>
    <s v="HK4644"/>
    <x v="1"/>
    <x v="2"/>
    <n v="3"/>
    <n v="240"/>
    <n v="38"/>
  </r>
  <r>
    <d v="2024-03-01T00:00:00"/>
    <x v="2"/>
    <s v="0BR"/>
    <x v="2"/>
    <x v="4"/>
    <x v="7"/>
    <x v="7"/>
    <s v="HK4704"/>
    <x v="1"/>
    <x v="1"/>
    <n v="84"/>
    <n v="6061.7"/>
    <n v="413"/>
  </r>
  <r>
    <d v="2024-03-01T00:00:00"/>
    <x v="2"/>
    <s v="0BR"/>
    <x v="2"/>
    <x v="4"/>
    <x v="7"/>
    <x v="7"/>
    <s v="HK4939"/>
    <x v="1"/>
    <x v="1"/>
    <n v="78"/>
    <n v="5906.7"/>
    <n v="401"/>
  </r>
  <r>
    <d v="2024-03-01T00:00:00"/>
    <x v="2"/>
    <s v="0BR"/>
    <x v="2"/>
    <x v="4"/>
    <x v="7"/>
    <x v="7"/>
    <s v="HK5113"/>
    <x v="1"/>
    <x v="1"/>
    <n v="90"/>
    <n v="6969.1"/>
    <n v="464"/>
  </r>
  <r>
    <d v="2024-03-01T00:00:00"/>
    <x v="2"/>
    <s v="0BR"/>
    <x v="2"/>
    <x v="4"/>
    <x v="7"/>
    <x v="7"/>
    <s v="HK5167"/>
    <x v="1"/>
    <x v="1"/>
    <n v="81"/>
    <n v="6328.4"/>
    <n v="414"/>
  </r>
  <r>
    <d v="2024-03-01T00:00:00"/>
    <x v="2"/>
    <s v="0BR"/>
    <x v="2"/>
    <x v="4"/>
    <x v="7"/>
    <x v="7"/>
    <s v="HK5300"/>
    <x v="1"/>
    <x v="1"/>
    <n v="96"/>
    <n v="7382.3"/>
    <n v="439"/>
  </r>
  <r>
    <d v="2024-03-01T00:00:00"/>
    <x v="2"/>
    <s v="0BR"/>
    <x v="2"/>
    <x v="4"/>
    <x v="7"/>
    <x v="7"/>
    <s v="HK5428"/>
    <x v="1"/>
    <x v="1"/>
    <n v="84"/>
    <n v="6163.8"/>
    <n v="419"/>
  </r>
  <r>
    <d v="2024-03-01T00:00:00"/>
    <x v="2"/>
    <s v="0BR"/>
    <x v="2"/>
    <x v="3"/>
    <x v="8"/>
    <x v="8"/>
    <s v="HK1476"/>
    <x v="0"/>
    <x v="1"/>
    <n v="1"/>
    <n v="0"/>
    <n v="16"/>
  </r>
  <r>
    <d v="2024-03-01T00:00:00"/>
    <x v="2"/>
    <s v="0BR"/>
    <x v="2"/>
    <x v="3"/>
    <x v="8"/>
    <x v="8"/>
    <s v="HK1767"/>
    <x v="0"/>
    <x v="1"/>
    <n v="100"/>
    <n v="2654.9"/>
    <n v="671"/>
  </r>
  <r>
    <d v="2024-03-01T00:00:00"/>
    <x v="2"/>
    <s v="0BR"/>
    <x v="2"/>
    <x v="3"/>
    <x v="8"/>
    <x v="8"/>
    <s v="HK3631"/>
    <x v="0"/>
    <x v="1"/>
    <n v="79"/>
    <n v="2174.1"/>
    <n v="521"/>
  </r>
  <r>
    <d v="2024-03-01T00:00:00"/>
    <x v="2"/>
    <s v="0BR"/>
    <x v="2"/>
    <x v="3"/>
    <x v="8"/>
    <x v="8"/>
    <s v="HK660"/>
    <x v="0"/>
    <x v="1"/>
    <n v="33"/>
    <n v="437.7"/>
    <n v="222"/>
  </r>
  <r>
    <d v="2024-03-01T00:00:00"/>
    <x v="2"/>
    <s v="0BR"/>
    <x v="2"/>
    <x v="4"/>
    <x v="9"/>
    <x v="9"/>
    <s v="HK2892"/>
    <x v="1"/>
    <x v="1"/>
    <n v="18"/>
    <n v="1295.5"/>
    <n v="86"/>
  </r>
  <r>
    <d v="2024-03-01T00:00:00"/>
    <x v="2"/>
    <s v="0BR"/>
    <x v="2"/>
    <x v="4"/>
    <x v="9"/>
    <x v="9"/>
    <s v="HK4336"/>
    <x v="1"/>
    <x v="1"/>
    <n v="14"/>
    <n v="1050"/>
    <n v="53"/>
  </r>
  <r>
    <d v="2024-03-01T00:00:00"/>
    <x v="2"/>
    <s v="0BR"/>
    <x v="2"/>
    <x v="4"/>
    <x v="9"/>
    <x v="9"/>
    <s v="HK4336"/>
    <x v="1"/>
    <x v="2"/>
    <n v="1"/>
    <n v="80"/>
    <n v="7"/>
  </r>
  <r>
    <d v="2024-03-01T00:00:00"/>
    <x v="2"/>
    <s v="0BR"/>
    <x v="2"/>
    <x v="4"/>
    <x v="9"/>
    <x v="9"/>
    <s v="HK4416"/>
    <x v="1"/>
    <x v="1"/>
    <n v="5"/>
    <n v="323.3"/>
    <n v="22"/>
  </r>
  <r>
    <d v="2024-03-01T00:00:00"/>
    <x v="2"/>
    <s v="0BR"/>
    <x v="2"/>
    <x v="4"/>
    <x v="9"/>
    <x v="9"/>
    <s v="HK4542"/>
    <x v="1"/>
    <x v="1"/>
    <n v="27"/>
    <n v="2051.6999999999998"/>
    <n v="12"/>
  </r>
  <r>
    <d v="2024-03-01T00:00:00"/>
    <x v="2"/>
    <s v="0BR"/>
    <x v="2"/>
    <x v="4"/>
    <x v="9"/>
    <x v="9"/>
    <s v="HK4644"/>
    <x v="1"/>
    <x v="1"/>
    <n v="5"/>
    <n v="396.7"/>
    <n v="22"/>
  </r>
  <r>
    <d v="2024-03-01T00:00:00"/>
    <x v="2"/>
    <s v="0BR"/>
    <x v="2"/>
    <x v="4"/>
    <x v="9"/>
    <x v="9"/>
    <s v="HK4644"/>
    <x v="1"/>
    <x v="2"/>
    <n v="6"/>
    <n v="544"/>
    <n v="72"/>
  </r>
  <r>
    <d v="2024-03-01T00:00:00"/>
    <x v="2"/>
    <s v="0BR"/>
    <x v="2"/>
    <x v="4"/>
    <x v="9"/>
    <x v="9"/>
    <s v="HK4704"/>
    <x v="1"/>
    <x v="1"/>
    <n v="21"/>
    <n v="1556.7"/>
    <n v="94"/>
  </r>
  <r>
    <d v="2024-03-01T00:00:00"/>
    <x v="2"/>
    <s v="0BR"/>
    <x v="2"/>
    <x v="4"/>
    <x v="9"/>
    <x v="9"/>
    <s v="HK4939"/>
    <x v="1"/>
    <x v="1"/>
    <n v="28"/>
    <n v="1940"/>
    <n v="127"/>
  </r>
  <r>
    <d v="2024-03-01T00:00:00"/>
    <x v="2"/>
    <s v="0BR"/>
    <x v="2"/>
    <x v="4"/>
    <x v="9"/>
    <x v="9"/>
    <s v="HK5113"/>
    <x v="1"/>
    <x v="1"/>
    <n v="13"/>
    <n v="996.7"/>
    <n v="62"/>
  </r>
  <r>
    <d v="2024-03-01T00:00:00"/>
    <x v="2"/>
    <s v="0BR"/>
    <x v="2"/>
    <x v="4"/>
    <x v="9"/>
    <x v="9"/>
    <s v="HK5167"/>
    <x v="1"/>
    <x v="1"/>
    <n v="20"/>
    <n v="1531.6"/>
    <n v="95"/>
  </r>
  <r>
    <d v="2024-03-01T00:00:00"/>
    <x v="2"/>
    <s v="0BR"/>
    <x v="2"/>
    <x v="4"/>
    <x v="9"/>
    <x v="9"/>
    <s v="HK5300"/>
    <x v="1"/>
    <x v="1"/>
    <n v="20"/>
    <n v="1521.7"/>
    <n v="82"/>
  </r>
  <r>
    <d v="2024-03-01T00:00:00"/>
    <x v="2"/>
    <s v="0BR"/>
    <x v="2"/>
    <x v="4"/>
    <x v="9"/>
    <x v="9"/>
    <s v="HK5428"/>
    <x v="1"/>
    <x v="1"/>
    <n v="25"/>
    <n v="1805"/>
    <n v="103"/>
  </r>
  <r>
    <d v="2024-03-01T00:00:00"/>
    <x v="2"/>
    <s v="0BS"/>
    <x v="3"/>
    <x v="1"/>
    <x v="10"/>
    <x v="10"/>
    <s v="HK1198"/>
    <x v="0"/>
    <x v="3"/>
    <n v="37"/>
    <n v="696"/>
    <n v="16"/>
  </r>
  <r>
    <d v="2024-03-01T00:00:00"/>
    <x v="2"/>
    <s v="0BT"/>
    <x v="4"/>
    <x v="4"/>
    <x v="11"/>
    <x v="64"/>
    <s v="HK5224"/>
    <x v="1"/>
    <x v="1"/>
    <n v="83"/>
    <n v="4756.51"/>
    <n v="38"/>
  </r>
  <r>
    <d v="2024-03-01T00:00:00"/>
    <x v="2"/>
    <s v="0BT"/>
    <x v="4"/>
    <x v="4"/>
    <x v="11"/>
    <x v="64"/>
    <s v="HK5249"/>
    <x v="1"/>
    <x v="1"/>
    <n v="82"/>
    <n v="4661.1400000000003"/>
    <n v="3724"/>
  </r>
  <r>
    <d v="2024-03-01T00:00:00"/>
    <x v="2"/>
    <s v="0BT"/>
    <x v="4"/>
    <x v="4"/>
    <x v="11"/>
    <x v="64"/>
    <s v="HK5269"/>
    <x v="1"/>
    <x v="1"/>
    <n v="86"/>
    <n v="5158.46"/>
    <n v="41"/>
  </r>
  <r>
    <d v="2024-03-01T00:00:00"/>
    <x v="2"/>
    <s v="0BT"/>
    <x v="4"/>
    <x v="4"/>
    <x v="11"/>
    <x v="64"/>
    <s v="HK5270"/>
    <x v="1"/>
    <x v="1"/>
    <n v="101"/>
    <n v="5854.77"/>
    <n v="3948"/>
  </r>
  <r>
    <d v="2024-03-01T00:00:00"/>
    <x v="2"/>
    <s v="0BT"/>
    <x v="4"/>
    <x v="4"/>
    <x v="11"/>
    <x v="64"/>
    <s v="HK5311"/>
    <x v="1"/>
    <x v="1"/>
    <n v="86"/>
    <n v="5317.5"/>
    <n v="4006"/>
  </r>
  <r>
    <d v="2024-03-01T00:00:00"/>
    <x v="2"/>
    <s v="0BT"/>
    <x v="4"/>
    <x v="4"/>
    <x v="11"/>
    <x v="64"/>
    <s v="HK5332"/>
    <x v="1"/>
    <x v="1"/>
    <n v="79"/>
    <n v="4599.91"/>
    <n v="3412"/>
  </r>
  <r>
    <d v="2024-03-01T00:00:00"/>
    <x v="2"/>
    <s v="0CC"/>
    <x v="5"/>
    <x v="5"/>
    <x v="12"/>
    <x v="12"/>
    <s v="HK1723"/>
    <x v="0"/>
    <x v="5"/>
    <n v="4"/>
    <n v="45"/>
    <n v="2"/>
  </r>
  <r>
    <d v="2024-03-01T00:00:00"/>
    <x v="2"/>
    <s v="0CC"/>
    <x v="5"/>
    <x v="5"/>
    <x v="12"/>
    <x v="12"/>
    <s v="HK1723"/>
    <x v="0"/>
    <x v="2"/>
    <n v="31"/>
    <n v="352"/>
    <n v="13"/>
  </r>
  <r>
    <d v="2024-03-01T00:00:00"/>
    <x v="2"/>
    <s v="0CC"/>
    <x v="5"/>
    <x v="5"/>
    <x v="12"/>
    <x v="12"/>
    <s v="HK1723"/>
    <x v="0"/>
    <x v="4"/>
    <n v="7"/>
    <n v="80"/>
    <n v="330"/>
  </r>
  <r>
    <d v="2024-03-01T00:00:00"/>
    <x v="2"/>
    <s v="0CC"/>
    <x v="5"/>
    <x v="5"/>
    <x v="51"/>
    <x v="74"/>
    <s v="HK1723"/>
    <x v="0"/>
    <x v="5"/>
    <n v="2"/>
    <n v="23"/>
    <n v="50"/>
  </r>
  <r>
    <d v="2024-03-01T00:00:00"/>
    <x v="2"/>
    <s v="0CC"/>
    <x v="5"/>
    <x v="5"/>
    <x v="51"/>
    <x v="74"/>
    <s v="HK1723"/>
    <x v="0"/>
    <x v="2"/>
    <n v="2"/>
    <n v="18"/>
    <n v="40"/>
  </r>
  <r>
    <d v="2024-03-01T00:00:00"/>
    <x v="2"/>
    <s v="0CK"/>
    <x v="6"/>
    <x v="5"/>
    <x v="13"/>
    <x v="13"/>
    <s v="HK1364"/>
    <x v="0"/>
    <x v="0"/>
    <n v="2"/>
    <n v="180"/>
    <n v="6"/>
  </r>
  <r>
    <d v="2024-03-01T00:00:00"/>
    <x v="2"/>
    <s v="0CK"/>
    <x v="6"/>
    <x v="5"/>
    <x v="13"/>
    <x v="13"/>
    <s v="HK1766"/>
    <x v="0"/>
    <x v="0"/>
    <n v="1"/>
    <n v="30"/>
    <n v="1"/>
  </r>
  <r>
    <d v="2024-03-01T00:00:00"/>
    <x v="2"/>
    <s v="0CK"/>
    <x v="6"/>
    <x v="5"/>
    <x v="13"/>
    <x v="13"/>
    <s v="HK2037"/>
    <x v="0"/>
    <x v="0"/>
    <n v="1"/>
    <n v="150"/>
    <n v="5"/>
  </r>
  <r>
    <d v="2024-03-01T00:00:00"/>
    <x v="2"/>
    <s v="0CP"/>
    <x v="7"/>
    <x v="6"/>
    <x v="14"/>
    <x v="75"/>
    <s v="HK383"/>
    <x v="2"/>
    <x v="0"/>
    <n v="36"/>
    <n v="483"/>
    <n v="1230"/>
  </r>
  <r>
    <d v="2024-03-01T00:00:00"/>
    <x v="2"/>
    <s v="0CR"/>
    <x v="25"/>
    <x v="3"/>
    <x v="8"/>
    <x v="65"/>
    <s v="HK4014"/>
    <x v="7"/>
    <x v="1"/>
    <n v="28"/>
    <n v="1376"/>
    <n v="32"/>
  </r>
  <r>
    <d v="2024-03-01T00:00:00"/>
    <x v="2"/>
    <s v="0CR"/>
    <x v="25"/>
    <x v="3"/>
    <x v="8"/>
    <x v="65"/>
    <s v="HK4436"/>
    <x v="7"/>
    <x v="1"/>
    <n v="37"/>
    <n v="2900"/>
    <n v="40"/>
  </r>
  <r>
    <d v="2024-03-01T00:00:00"/>
    <x v="2"/>
    <s v="0CR"/>
    <x v="25"/>
    <x v="3"/>
    <x v="8"/>
    <x v="65"/>
    <s v="HK5085"/>
    <x v="7"/>
    <x v="1"/>
    <n v="42"/>
    <n v="2600.6999999999998"/>
    <n v="4530"/>
  </r>
  <r>
    <d v="2024-03-01T00:00:00"/>
    <x v="2"/>
    <s v="0CR"/>
    <x v="25"/>
    <x v="3"/>
    <x v="8"/>
    <x v="65"/>
    <s v="HK5177"/>
    <x v="7"/>
    <x v="1"/>
    <n v="51"/>
    <n v="3550"/>
    <n v="59"/>
  </r>
  <r>
    <d v="2024-03-01T00:00:00"/>
    <x v="2"/>
    <s v="0CW"/>
    <x v="9"/>
    <x v="5"/>
    <x v="16"/>
    <x v="16"/>
    <s v="HK1525"/>
    <x v="0"/>
    <x v="0"/>
    <n v="44"/>
    <n v="677"/>
    <n v="140"/>
  </r>
  <r>
    <d v="2024-03-01T00:00:00"/>
    <x v="2"/>
    <s v="0CW"/>
    <x v="9"/>
    <x v="5"/>
    <x v="16"/>
    <x v="16"/>
    <s v="HK1525"/>
    <x v="0"/>
    <x v="5"/>
    <n v="29"/>
    <n v="490"/>
    <n v="760"/>
  </r>
  <r>
    <d v="2024-03-01T00:00:00"/>
    <x v="2"/>
    <s v="0DD"/>
    <x v="10"/>
    <x v="6"/>
    <x v="17"/>
    <x v="17"/>
    <s v="HK732"/>
    <x v="2"/>
    <x v="0"/>
    <n v="6"/>
    <n v="37.5"/>
    <n v="130"/>
  </r>
  <r>
    <d v="2024-03-01T00:00:00"/>
    <x v="2"/>
    <s v="0DD"/>
    <x v="10"/>
    <x v="6"/>
    <x v="17"/>
    <x v="18"/>
    <s v="HK732"/>
    <x v="2"/>
    <x v="0"/>
    <n v="2"/>
    <n v="12.5"/>
    <n v="30"/>
  </r>
  <r>
    <d v="2024-03-01T00:00:00"/>
    <x v="2"/>
    <s v="0DD"/>
    <x v="10"/>
    <x v="6"/>
    <x v="18"/>
    <x v="19"/>
    <s v="HK732"/>
    <x v="2"/>
    <x v="0"/>
    <n v="2"/>
    <n v="12.5"/>
    <n v="30"/>
  </r>
  <r>
    <d v="2024-03-01T00:00:00"/>
    <x v="2"/>
    <s v="0DD"/>
    <x v="10"/>
    <x v="8"/>
    <x v="19"/>
    <x v="20"/>
    <s v="HK1290"/>
    <x v="2"/>
    <x v="0"/>
    <n v="28"/>
    <n v="175"/>
    <n v="700"/>
  </r>
  <r>
    <d v="2024-03-01T00:00:00"/>
    <x v="2"/>
    <s v="0DD"/>
    <x v="10"/>
    <x v="8"/>
    <x v="19"/>
    <x v="21"/>
    <s v="HK1290"/>
    <x v="2"/>
    <x v="0"/>
    <n v="24"/>
    <n v="150"/>
    <n v="600"/>
  </r>
  <r>
    <d v="2024-03-01T00:00:00"/>
    <x v="2"/>
    <s v="0DD"/>
    <x v="10"/>
    <x v="6"/>
    <x v="20"/>
    <x v="22"/>
    <s v="HK1680"/>
    <x v="2"/>
    <x v="0"/>
    <n v="2"/>
    <n v="12.5"/>
    <n v="30"/>
  </r>
  <r>
    <d v="2024-03-01T00:00:00"/>
    <x v="2"/>
    <s v="0DD"/>
    <x v="10"/>
    <x v="6"/>
    <x v="20"/>
    <x v="22"/>
    <s v="HK1785"/>
    <x v="2"/>
    <x v="0"/>
    <n v="2"/>
    <n v="12.5"/>
    <n v="30"/>
  </r>
  <r>
    <d v="2024-03-01T00:00:00"/>
    <x v="2"/>
    <s v="0DD"/>
    <x v="10"/>
    <x v="6"/>
    <x v="20"/>
    <x v="17"/>
    <s v="HK1325"/>
    <x v="2"/>
    <x v="0"/>
    <n v="16"/>
    <n v="100"/>
    <n v="400"/>
  </r>
  <r>
    <d v="2024-03-01T00:00:00"/>
    <x v="2"/>
    <s v="0DD"/>
    <x v="10"/>
    <x v="6"/>
    <x v="20"/>
    <x v="17"/>
    <s v="HK1781"/>
    <x v="2"/>
    <x v="0"/>
    <n v="10"/>
    <n v="62.5"/>
    <n v="230"/>
  </r>
  <r>
    <d v="2024-03-01T00:00:00"/>
    <x v="2"/>
    <s v="0DD"/>
    <x v="10"/>
    <x v="6"/>
    <x v="20"/>
    <x v="17"/>
    <s v="HK419"/>
    <x v="2"/>
    <x v="0"/>
    <n v="8"/>
    <n v="50"/>
    <n v="2"/>
  </r>
  <r>
    <d v="2024-03-01T00:00:00"/>
    <x v="2"/>
    <s v="0DD"/>
    <x v="10"/>
    <x v="6"/>
    <x v="20"/>
    <x v="23"/>
    <s v="HK1325"/>
    <x v="2"/>
    <x v="0"/>
    <n v="2"/>
    <n v="12.5"/>
    <n v="30"/>
  </r>
  <r>
    <d v="2024-03-01T00:00:00"/>
    <x v="2"/>
    <s v="0DD"/>
    <x v="10"/>
    <x v="6"/>
    <x v="21"/>
    <x v="25"/>
    <s v="HK1325"/>
    <x v="2"/>
    <x v="0"/>
    <n v="10"/>
    <n v="62.5"/>
    <n v="230"/>
  </r>
  <r>
    <d v="2024-03-01T00:00:00"/>
    <x v="2"/>
    <s v="0DD"/>
    <x v="10"/>
    <x v="6"/>
    <x v="21"/>
    <x v="25"/>
    <s v="HK1781"/>
    <x v="2"/>
    <x v="0"/>
    <n v="8"/>
    <n v="50"/>
    <n v="200"/>
  </r>
  <r>
    <d v="2024-03-01T00:00:00"/>
    <x v="2"/>
    <s v="0DD"/>
    <x v="10"/>
    <x v="6"/>
    <x v="21"/>
    <x v="25"/>
    <s v="HK419"/>
    <x v="2"/>
    <x v="0"/>
    <n v="14"/>
    <n v="87.5"/>
    <n v="330"/>
  </r>
  <r>
    <d v="2024-03-01T00:00:00"/>
    <x v="2"/>
    <s v="0DD"/>
    <x v="10"/>
    <x v="6"/>
    <x v="22"/>
    <x v="27"/>
    <s v="HK1680"/>
    <x v="2"/>
    <x v="0"/>
    <n v="2"/>
    <n v="12.5"/>
    <n v="30"/>
  </r>
  <r>
    <d v="2024-03-01T00:00:00"/>
    <x v="2"/>
    <s v="0DD"/>
    <x v="10"/>
    <x v="6"/>
    <x v="22"/>
    <x v="27"/>
    <s v="HK1785"/>
    <x v="2"/>
    <x v="0"/>
    <n v="12"/>
    <n v="75"/>
    <n v="300"/>
  </r>
  <r>
    <d v="2024-03-01T00:00:00"/>
    <x v="2"/>
    <s v="0DD"/>
    <x v="10"/>
    <x v="6"/>
    <x v="22"/>
    <x v="27"/>
    <s v="HK732"/>
    <x v="2"/>
    <x v="0"/>
    <n v="8"/>
    <n v="50"/>
    <n v="200"/>
  </r>
  <r>
    <d v="2024-03-01T00:00:00"/>
    <x v="2"/>
    <s v="0DD"/>
    <x v="10"/>
    <x v="6"/>
    <x v="22"/>
    <x v="28"/>
    <s v="HK732"/>
    <x v="2"/>
    <x v="0"/>
    <n v="2"/>
    <n v="12.5"/>
    <n v="30"/>
  </r>
  <r>
    <d v="2024-03-01T00:00:00"/>
    <x v="2"/>
    <s v="0DD"/>
    <x v="10"/>
    <x v="6"/>
    <x v="22"/>
    <x v="29"/>
    <s v="HK1785"/>
    <x v="2"/>
    <x v="0"/>
    <n v="2"/>
    <n v="12.5"/>
    <n v="30"/>
  </r>
  <r>
    <d v="2024-03-01T00:00:00"/>
    <x v="2"/>
    <s v="0DD"/>
    <x v="10"/>
    <x v="6"/>
    <x v="22"/>
    <x v="30"/>
    <s v="HK1785"/>
    <x v="2"/>
    <x v="0"/>
    <n v="2"/>
    <n v="12.5"/>
    <n v="30"/>
  </r>
  <r>
    <d v="2024-03-01T00:00:00"/>
    <x v="2"/>
    <s v="0DD"/>
    <x v="10"/>
    <x v="6"/>
    <x v="22"/>
    <x v="30"/>
    <s v="HK732"/>
    <x v="2"/>
    <x v="0"/>
    <n v="6"/>
    <n v="37.5"/>
    <n v="130"/>
  </r>
  <r>
    <d v="2024-03-01T00:00:00"/>
    <x v="2"/>
    <s v="0DD"/>
    <x v="10"/>
    <x v="6"/>
    <x v="22"/>
    <x v="31"/>
    <s v="HK1785"/>
    <x v="2"/>
    <x v="0"/>
    <n v="36"/>
    <n v="225"/>
    <n v="900"/>
  </r>
  <r>
    <d v="2024-03-01T00:00:00"/>
    <x v="2"/>
    <s v="0DD"/>
    <x v="10"/>
    <x v="6"/>
    <x v="22"/>
    <x v="31"/>
    <s v="HK732"/>
    <x v="2"/>
    <x v="0"/>
    <n v="4"/>
    <n v="25"/>
    <n v="100"/>
  </r>
  <r>
    <d v="2024-03-01T00:00:00"/>
    <x v="2"/>
    <s v="0DD"/>
    <x v="10"/>
    <x v="8"/>
    <x v="23"/>
    <x v="32"/>
    <s v="HK1290"/>
    <x v="2"/>
    <x v="0"/>
    <n v="14"/>
    <n v="87.5"/>
    <n v="330"/>
  </r>
  <r>
    <d v="2024-03-01T00:00:00"/>
    <x v="2"/>
    <s v="0DD"/>
    <x v="10"/>
    <x v="8"/>
    <x v="23"/>
    <x v="33"/>
    <s v="HK1290"/>
    <x v="2"/>
    <x v="0"/>
    <n v="12"/>
    <n v="75"/>
    <n v="300"/>
  </r>
  <r>
    <d v="2024-03-01T00:00:00"/>
    <x v="2"/>
    <s v="0DD"/>
    <x v="10"/>
    <x v="6"/>
    <x v="24"/>
    <x v="34"/>
    <s v="HK1785"/>
    <x v="2"/>
    <x v="0"/>
    <n v="2"/>
    <n v="12.5"/>
    <n v="30"/>
  </r>
  <r>
    <d v="2024-03-01T00:00:00"/>
    <x v="2"/>
    <s v="0DD"/>
    <x v="10"/>
    <x v="6"/>
    <x v="24"/>
    <x v="35"/>
    <s v="HK1680"/>
    <x v="2"/>
    <x v="0"/>
    <n v="2"/>
    <n v="12.5"/>
    <n v="30"/>
  </r>
  <r>
    <d v="2024-03-01T00:00:00"/>
    <x v="2"/>
    <s v="0DD"/>
    <x v="10"/>
    <x v="6"/>
    <x v="24"/>
    <x v="35"/>
    <s v="HK1785"/>
    <x v="2"/>
    <x v="0"/>
    <n v="6"/>
    <n v="37.5"/>
    <n v="130"/>
  </r>
  <r>
    <d v="2024-03-01T00:00:00"/>
    <x v="2"/>
    <s v="0DD"/>
    <x v="10"/>
    <x v="6"/>
    <x v="24"/>
    <x v="36"/>
    <s v="HK732"/>
    <x v="2"/>
    <x v="0"/>
    <n v="2"/>
    <n v="12.5"/>
    <n v="30"/>
  </r>
  <r>
    <d v="2024-03-01T00:00:00"/>
    <x v="2"/>
    <s v="0DD"/>
    <x v="10"/>
    <x v="8"/>
    <x v="25"/>
    <x v="37"/>
    <s v="HK1290"/>
    <x v="2"/>
    <x v="0"/>
    <n v="20"/>
    <n v="125"/>
    <n v="500"/>
  </r>
  <r>
    <d v="2024-03-01T00:00:00"/>
    <x v="2"/>
    <s v="0DD"/>
    <x v="10"/>
    <x v="6"/>
    <x v="27"/>
    <x v="39"/>
    <s v="HK1680"/>
    <x v="2"/>
    <x v="0"/>
    <n v="36"/>
    <n v="225"/>
    <n v="900"/>
  </r>
  <r>
    <d v="2024-03-01T00:00:00"/>
    <x v="2"/>
    <s v="0DD"/>
    <x v="10"/>
    <x v="6"/>
    <x v="27"/>
    <x v="39"/>
    <s v="HK732"/>
    <x v="2"/>
    <x v="0"/>
    <n v="14"/>
    <n v="87.5"/>
    <n v="330"/>
  </r>
  <r>
    <d v="2024-03-01T00:00:00"/>
    <x v="2"/>
    <s v="0DL"/>
    <x v="11"/>
    <x v="0"/>
    <x v="28"/>
    <x v="40"/>
    <s v="HK1970"/>
    <x v="0"/>
    <x v="0"/>
    <n v="6"/>
    <n v="1140"/>
    <n v="19"/>
  </r>
  <r>
    <d v="2024-03-01T00:00:00"/>
    <x v="2"/>
    <s v="0DL"/>
    <x v="11"/>
    <x v="0"/>
    <x v="28"/>
    <x v="40"/>
    <s v="HK5403"/>
    <x v="3"/>
    <x v="0"/>
    <n v="9"/>
    <n v="1075"/>
    <n v="1755"/>
  </r>
  <r>
    <d v="2024-03-01T00:00:00"/>
    <x v="2"/>
    <s v="0DL"/>
    <x v="11"/>
    <x v="5"/>
    <x v="13"/>
    <x v="41"/>
    <s v="HK1535"/>
    <x v="0"/>
    <x v="0"/>
    <n v="10"/>
    <n v="1440"/>
    <n v="24"/>
  </r>
  <r>
    <d v="2024-03-01T00:00:00"/>
    <x v="2"/>
    <s v="0DL"/>
    <x v="11"/>
    <x v="5"/>
    <x v="13"/>
    <x v="41"/>
    <s v="HK1639"/>
    <x v="0"/>
    <x v="0"/>
    <n v="8"/>
    <n v="1500"/>
    <n v="25"/>
  </r>
  <r>
    <d v="2024-03-01T00:00:00"/>
    <x v="2"/>
    <s v="0DR"/>
    <x v="13"/>
    <x v="5"/>
    <x v="30"/>
    <x v="76"/>
    <s v="HK1684"/>
    <x v="2"/>
    <x v="0"/>
    <n v="161"/>
    <n v="2240"/>
    <n v="41"/>
  </r>
  <r>
    <d v="2024-03-01T00:00:00"/>
    <x v="2"/>
    <s v="0DU"/>
    <x v="14"/>
    <x v="5"/>
    <x v="30"/>
    <x v="44"/>
    <s v="HK2319"/>
    <x v="0"/>
    <x v="0"/>
    <n v="46"/>
    <n v="582"/>
    <n v="15"/>
  </r>
  <r>
    <d v="2024-03-01T00:00:00"/>
    <x v="2"/>
    <s v="0DX"/>
    <x v="15"/>
    <x v="10"/>
    <x v="31"/>
    <x v="47"/>
    <s v="HK1136"/>
    <x v="2"/>
    <x v="0"/>
    <n v="9"/>
    <n v="132"/>
    <n v="330"/>
  </r>
  <r>
    <d v="2024-03-01T00:00:00"/>
    <x v="2"/>
    <s v="0DX"/>
    <x v="15"/>
    <x v="10"/>
    <x v="31"/>
    <x v="47"/>
    <s v="HK673"/>
    <x v="2"/>
    <x v="0"/>
    <n v="22"/>
    <n v="320"/>
    <n v="8"/>
  </r>
  <r>
    <d v="2024-03-01T00:00:00"/>
    <x v="2"/>
    <s v="0DX"/>
    <x v="15"/>
    <x v="0"/>
    <x v="34"/>
    <x v="69"/>
    <s v="HK1160"/>
    <x v="2"/>
    <x v="0"/>
    <n v="3"/>
    <n v="40"/>
    <n v="1"/>
  </r>
  <r>
    <d v="2024-03-01T00:00:00"/>
    <x v="2"/>
    <s v="0DX"/>
    <x v="15"/>
    <x v="0"/>
    <x v="34"/>
    <x v="69"/>
    <s v="HK616"/>
    <x v="2"/>
    <x v="0"/>
    <n v="37"/>
    <n v="560"/>
    <n v="14"/>
  </r>
  <r>
    <d v="2024-03-01T00:00:00"/>
    <x v="2"/>
    <s v="0DY"/>
    <x v="16"/>
    <x v="6"/>
    <x v="32"/>
    <x v="48"/>
    <s v="HK389"/>
    <x v="2"/>
    <x v="0"/>
    <n v="66"/>
    <n v="27.5"/>
    <n v="2640"/>
  </r>
  <r>
    <d v="2024-03-01T00:00:00"/>
    <x v="2"/>
    <s v="0EN"/>
    <x v="16"/>
    <x v="0"/>
    <x v="33"/>
    <x v="49"/>
    <s v="HK1837"/>
    <x v="0"/>
    <x v="0"/>
    <n v="1"/>
    <n v="0"/>
    <n v="1"/>
  </r>
  <r>
    <d v="2024-03-01T00:00:00"/>
    <x v="2"/>
    <s v="0EW"/>
    <x v="28"/>
    <x v="7"/>
    <x v="41"/>
    <x v="70"/>
    <s v="HK5359"/>
    <x v="8"/>
    <x v="7"/>
    <n v="3"/>
    <n v="136.16999999999999"/>
    <n v="196"/>
  </r>
  <r>
    <d v="2024-03-01T00:00:00"/>
    <x v="2"/>
    <s v="0EW"/>
    <x v="28"/>
    <x v="7"/>
    <x v="41"/>
    <x v="71"/>
    <s v="HK5356"/>
    <x v="8"/>
    <x v="7"/>
    <n v="1"/>
    <n v="17.899999999999999"/>
    <n v="51"/>
  </r>
  <r>
    <d v="2024-03-01T00:00:00"/>
    <x v="2"/>
    <s v="0EW"/>
    <x v="28"/>
    <x v="12"/>
    <x v="42"/>
    <x v="70"/>
    <s v="HK5359"/>
    <x v="8"/>
    <x v="7"/>
    <n v="2"/>
    <n v="30"/>
    <n v="107"/>
  </r>
  <r>
    <d v="2024-03-01T00:00:00"/>
    <x v="2"/>
    <s v="0EW"/>
    <x v="28"/>
    <x v="7"/>
    <x v="43"/>
    <x v="71"/>
    <s v="HK5359"/>
    <x v="8"/>
    <x v="7"/>
    <n v="3"/>
    <n v="61.5"/>
    <n v="254"/>
  </r>
  <r>
    <d v="2024-03-01T00:00:00"/>
    <x v="2"/>
    <s v="0EW"/>
    <x v="28"/>
    <x v="7"/>
    <x v="15"/>
    <x v="70"/>
    <s v="HK5359"/>
    <x v="8"/>
    <x v="7"/>
    <n v="1"/>
    <n v="16.420000000000002"/>
    <n v="38"/>
  </r>
  <r>
    <d v="2024-03-01T00:00:00"/>
    <x v="2"/>
    <s v="0EW"/>
    <x v="28"/>
    <x v="7"/>
    <x v="15"/>
    <x v="71"/>
    <s v="HK5356"/>
    <x v="8"/>
    <x v="7"/>
    <n v="3"/>
    <n v="54.9"/>
    <n v="15"/>
  </r>
  <r>
    <d v="2024-03-01T00:00:00"/>
    <x v="2"/>
    <s v="0EW"/>
    <x v="28"/>
    <x v="7"/>
    <x v="15"/>
    <x v="71"/>
    <s v="HK5359"/>
    <x v="8"/>
    <x v="7"/>
    <n v="2"/>
    <n v="56.66"/>
    <n v="136"/>
  </r>
  <r>
    <d v="2024-03-01T00:00:00"/>
    <x v="2"/>
    <s v="0EW"/>
    <x v="28"/>
    <x v="15"/>
    <x v="52"/>
    <x v="71"/>
    <s v="HK5359"/>
    <x v="8"/>
    <x v="7"/>
    <n v="1"/>
    <n v="17.899999999999999"/>
    <n v="45"/>
  </r>
  <r>
    <d v="2024-03-01T00:00:00"/>
    <x v="2"/>
    <s v="0EW"/>
    <x v="28"/>
    <x v="7"/>
    <x v="45"/>
    <x v="71"/>
    <s v="HK5356"/>
    <x v="8"/>
    <x v="7"/>
    <n v="7"/>
    <n v="131.4"/>
    <n v="452"/>
  </r>
  <r>
    <d v="2024-03-01T00:00:00"/>
    <x v="2"/>
    <s v="0EW"/>
    <x v="28"/>
    <x v="7"/>
    <x v="45"/>
    <x v="71"/>
    <s v="HK5359"/>
    <x v="8"/>
    <x v="7"/>
    <n v="11"/>
    <n v="309.36"/>
    <n v="532"/>
  </r>
  <r>
    <d v="2024-03-01T00:00:00"/>
    <x v="2"/>
    <s v="0EW"/>
    <x v="28"/>
    <x v="7"/>
    <x v="47"/>
    <x v="71"/>
    <s v="HK5356"/>
    <x v="8"/>
    <x v="7"/>
    <n v="2"/>
    <n v="37.700000000000003"/>
    <n v="144"/>
  </r>
  <r>
    <d v="2024-03-01T00:00:00"/>
    <x v="2"/>
    <s v="0EW"/>
    <x v="28"/>
    <x v="7"/>
    <x v="47"/>
    <x v="71"/>
    <s v="HK5359"/>
    <x v="8"/>
    <x v="7"/>
    <n v="1"/>
    <n v="17.899999999999999"/>
    <n v="49"/>
  </r>
  <r>
    <d v="2024-03-01T00:00:00"/>
    <x v="2"/>
    <s v="0EW"/>
    <x v="28"/>
    <x v="7"/>
    <x v="49"/>
    <x v="71"/>
    <s v="HK5356"/>
    <x v="8"/>
    <x v="7"/>
    <n v="1"/>
    <n v="20.5"/>
    <n v="45"/>
  </r>
  <r>
    <d v="2024-03-01T00:00:00"/>
    <x v="2"/>
    <s v="0EW"/>
    <x v="28"/>
    <x v="7"/>
    <x v="49"/>
    <x v="71"/>
    <s v="HK5359"/>
    <x v="8"/>
    <x v="7"/>
    <n v="4"/>
    <n v="70"/>
    <n v="189"/>
  </r>
  <r>
    <d v="2024-03-01T00:00:00"/>
    <x v="2"/>
    <s v="0EW"/>
    <x v="28"/>
    <x v="14"/>
    <x v="50"/>
    <x v="70"/>
    <s v="HK5359"/>
    <x v="8"/>
    <x v="7"/>
    <n v="4"/>
    <n v="118.47"/>
    <n v="362"/>
  </r>
  <r>
    <d v="2024-03-01T00:00:00"/>
    <x v="2"/>
    <s v="0EW"/>
    <x v="28"/>
    <x v="7"/>
    <x v="37"/>
    <x v="71"/>
    <s v="HK5359"/>
    <x v="8"/>
    <x v="7"/>
    <n v="1"/>
    <n v="20.5"/>
    <n v="11"/>
  </r>
  <r>
    <d v="2024-03-01T00:00:00"/>
    <x v="2"/>
    <s v="ODV"/>
    <x v="21"/>
    <x v="5"/>
    <x v="12"/>
    <x v="55"/>
    <s v="HK1738"/>
    <x v="0"/>
    <x v="0"/>
    <n v="2"/>
    <n v="40"/>
    <n v="1"/>
  </r>
  <r>
    <d v="2024-03-01T00:00:00"/>
    <x v="2"/>
    <s v="ODV"/>
    <x v="21"/>
    <x v="5"/>
    <x v="12"/>
    <x v="55"/>
    <s v="HK1738"/>
    <x v="0"/>
    <x v="11"/>
    <n v="1"/>
    <n v="15"/>
    <n v="35"/>
  </r>
  <r>
    <d v="2024-03-01T00:00:00"/>
    <x v="2"/>
    <s v="ODV"/>
    <x v="21"/>
    <x v="5"/>
    <x v="12"/>
    <x v="55"/>
    <s v="HK1738"/>
    <x v="0"/>
    <x v="2"/>
    <n v="22"/>
    <n v="277"/>
    <n v="830"/>
  </r>
  <r>
    <d v="2024-03-01T00:00:00"/>
    <x v="2"/>
    <s v="ODV"/>
    <x v="21"/>
    <x v="5"/>
    <x v="12"/>
    <x v="55"/>
    <s v="HK1738"/>
    <x v="0"/>
    <x v="4"/>
    <n v="14"/>
    <n v="248"/>
    <n v="630"/>
  </r>
  <r>
    <d v="2024-03-01T00:00:00"/>
    <x v="2"/>
    <s v="OEY"/>
    <x v="22"/>
    <x v="7"/>
    <x v="38"/>
    <x v="56"/>
    <s v="HK5371"/>
    <x v="4"/>
    <x v="7"/>
    <n v="40"/>
    <n v="422.7"/>
    <n v="251"/>
  </r>
  <r>
    <d v="2024-03-01T00:00:00"/>
    <x v="2"/>
    <s v="OEY"/>
    <x v="22"/>
    <x v="7"/>
    <x v="39"/>
    <x v="57"/>
    <s v="HK5371"/>
    <x v="4"/>
    <x v="7"/>
    <n v="39"/>
    <n v="727.7"/>
    <n v="245"/>
  </r>
  <r>
    <d v="2024-03-01T00:00:00"/>
    <x v="2"/>
    <s v="OEY"/>
    <x v="22"/>
    <x v="7"/>
    <x v="40"/>
    <x v="58"/>
    <s v="HK5372"/>
    <x v="6"/>
    <x v="7"/>
    <n v="40"/>
    <n v="508"/>
    <n v="234"/>
  </r>
  <r>
    <d v="2024-04-01T00:00:00"/>
    <x v="3"/>
    <s v="0BE"/>
    <x v="29"/>
    <x v="3"/>
    <x v="6"/>
    <x v="73"/>
    <s v="HK4457"/>
    <x v="9"/>
    <x v="1"/>
    <n v="26"/>
    <n v="4103.38"/>
    <n v="59"/>
  </r>
  <r>
    <d v="2024-04-01T00:00:00"/>
    <x v="3"/>
    <s v="0BE"/>
    <x v="29"/>
    <x v="3"/>
    <x v="6"/>
    <x v="73"/>
    <s v="HK5172"/>
    <x v="9"/>
    <x v="1"/>
    <n v="26"/>
    <n v="5831.1"/>
    <n v="74"/>
  </r>
  <r>
    <d v="2024-04-01T00:00:00"/>
    <x v="3"/>
    <s v="0BE"/>
    <x v="29"/>
    <x v="3"/>
    <x v="6"/>
    <x v="73"/>
    <s v="HK5253"/>
    <x v="9"/>
    <x v="1"/>
    <n v="20"/>
    <n v="4448.21"/>
    <n v="60"/>
  </r>
  <r>
    <d v="2024-04-01T00:00:00"/>
    <x v="3"/>
    <s v="0BH"/>
    <x v="0"/>
    <x v="0"/>
    <x v="0"/>
    <x v="0"/>
    <s v="HK1771"/>
    <x v="0"/>
    <x v="0"/>
    <n v="2"/>
    <n v="500"/>
    <n v="335"/>
  </r>
  <r>
    <d v="2024-04-01T00:00:00"/>
    <x v="3"/>
    <s v="0BH"/>
    <x v="0"/>
    <x v="0"/>
    <x v="0"/>
    <x v="0"/>
    <s v="HK2108"/>
    <x v="0"/>
    <x v="0"/>
    <n v="1"/>
    <n v="120"/>
    <n v="2"/>
  </r>
  <r>
    <d v="2024-04-01T00:00:00"/>
    <x v="3"/>
    <s v="0BH"/>
    <x v="0"/>
    <x v="0"/>
    <x v="28"/>
    <x v="59"/>
    <s v="HK2108"/>
    <x v="0"/>
    <x v="0"/>
    <n v="5"/>
    <n v="581"/>
    <n v="830"/>
  </r>
  <r>
    <d v="2024-04-01T00:00:00"/>
    <x v="3"/>
    <s v="0BH"/>
    <x v="0"/>
    <x v="0"/>
    <x v="28"/>
    <x v="59"/>
    <s v="HK2171"/>
    <x v="0"/>
    <x v="0"/>
    <n v="1"/>
    <n v="60"/>
    <n v="1"/>
  </r>
  <r>
    <d v="2024-04-01T00:00:00"/>
    <x v="3"/>
    <s v="0BH"/>
    <x v="0"/>
    <x v="0"/>
    <x v="28"/>
    <x v="77"/>
    <s v="HK2108"/>
    <x v="0"/>
    <x v="0"/>
    <n v="2"/>
    <n v="420"/>
    <n v="7"/>
  </r>
  <r>
    <d v="2024-04-01T00:00:00"/>
    <x v="3"/>
    <s v="0BH"/>
    <x v="0"/>
    <x v="0"/>
    <x v="1"/>
    <x v="1"/>
    <s v="HK2108"/>
    <x v="0"/>
    <x v="0"/>
    <n v="3"/>
    <n v="540"/>
    <n v="9"/>
  </r>
  <r>
    <d v="2024-04-01T00:00:00"/>
    <x v="3"/>
    <s v="0BH"/>
    <x v="0"/>
    <x v="0"/>
    <x v="1"/>
    <x v="1"/>
    <s v="HK2171"/>
    <x v="0"/>
    <x v="0"/>
    <n v="11"/>
    <n v="1680"/>
    <n v="28"/>
  </r>
  <r>
    <d v="2024-04-01T00:00:00"/>
    <x v="3"/>
    <s v="0BH"/>
    <x v="0"/>
    <x v="0"/>
    <x v="2"/>
    <x v="78"/>
    <s v="HK2321"/>
    <x v="0"/>
    <x v="0"/>
    <n v="8"/>
    <n v="1560"/>
    <n v="26"/>
  </r>
  <r>
    <d v="2024-04-01T00:00:00"/>
    <x v="3"/>
    <s v="0BH"/>
    <x v="0"/>
    <x v="0"/>
    <x v="2"/>
    <x v="2"/>
    <s v="HK1731"/>
    <x v="0"/>
    <x v="0"/>
    <n v="10"/>
    <n v="1578"/>
    <n v="2333"/>
  </r>
  <r>
    <d v="2024-04-01T00:00:00"/>
    <x v="3"/>
    <s v="0BH"/>
    <x v="0"/>
    <x v="0"/>
    <x v="2"/>
    <x v="2"/>
    <s v="HK2321"/>
    <x v="0"/>
    <x v="0"/>
    <n v="3"/>
    <n v="498"/>
    <n v="835"/>
  </r>
  <r>
    <d v="2024-04-01T00:00:00"/>
    <x v="3"/>
    <s v="0BH"/>
    <x v="0"/>
    <x v="0"/>
    <x v="2"/>
    <x v="79"/>
    <s v="HK1731"/>
    <x v="0"/>
    <x v="0"/>
    <n v="1"/>
    <n v="180"/>
    <n v="3"/>
  </r>
  <r>
    <d v="2024-04-01T00:00:00"/>
    <x v="3"/>
    <s v="0BH"/>
    <x v="0"/>
    <x v="0"/>
    <x v="2"/>
    <x v="79"/>
    <s v="HK2321"/>
    <x v="0"/>
    <x v="0"/>
    <n v="1"/>
    <n v="180"/>
    <n v="3"/>
  </r>
  <r>
    <d v="2024-04-01T00:00:00"/>
    <x v="3"/>
    <s v="0BH"/>
    <x v="0"/>
    <x v="0"/>
    <x v="2"/>
    <x v="80"/>
    <s v="HK2321"/>
    <x v="0"/>
    <x v="0"/>
    <n v="1"/>
    <n v="300"/>
    <n v="5"/>
  </r>
  <r>
    <d v="2024-04-01T00:00:00"/>
    <x v="3"/>
    <s v="0BH"/>
    <x v="0"/>
    <x v="10"/>
    <x v="31"/>
    <x v="60"/>
    <s v="HK2171"/>
    <x v="0"/>
    <x v="0"/>
    <n v="1"/>
    <n v="120"/>
    <n v="2"/>
  </r>
  <r>
    <d v="2024-04-01T00:00:00"/>
    <x v="3"/>
    <s v="0BM"/>
    <x v="1"/>
    <x v="1"/>
    <x v="3"/>
    <x v="3"/>
    <s v="HK2004"/>
    <x v="0"/>
    <x v="1"/>
    <n v="13"/>
    <n v="472"/>
    <n v="354"/>
  </r>
  <r>
    <d v="2024-04-01T00:00:00"/>
    <x v="3"/>
    <s v="0BM"/>
    <x v="1"/>
    <x v="1"/>
    <x v="3"/>
    <x v="3"/>
    <s v="HK2095"/>
    <x v="0"/>
    <x v="1"/>
    <n v="10"/>
    <n v="351"/>
    <n v="4"/>
  </r>
  <r>
    <d v="2024-04-01T00:00:00"/>
    <x v="3"/>
    <s v="0BM"/>
    <x v="1"/>
    <x v="3"/>
    <x v="53"/>
    <x v="81"/>
    <s v="HK2065"/>
    <x v="0"/>
    <x v="1"/>
    <n v="10"/>
    <n v="286"/>
    <n v="506"/>
  </r>
  <r>
    <d v="2024-04-01T00:00:00"/>
    <x v="3"/>
    <s v="0BM"/>
    <x v="1"/>
    <x v="3"/>
    <x v="53"/>
    <x v="81"/>
    <s v="HK2095"/>
    <x v="0"/>
    <x v="1"/>
    <n v="5"/>
    <n v="165"/>
    <n v="212"/>
  </r>
  <r>
    <d v="2024-04-01T00:00:00"/>
    <x v="3"/>
    <s v="0BM"/>
    <x v="1"/>
    <x v="2"/>
    <x v="4"/>
    <x v="4"/>
    <s v="HK1741"/>
    <x v="0"/>
    <x v="1"/>
    <n v="80"/>
    <n v="1999.45"/>
    <n v="2954"/>
  </r>
  <r>
    <d v="2024-04-01T00:00:00"/>
    <x v="3"/>
    <s v="0BM"/>
    <x v="1"/>
    <x v="3"/>
    <x v="5"/>
    <x v="5"/>
    <s v="HK2004"/>
    <x v="0"/>
    <x v="1"/>
    <n v="60"/>
    <n v="1458.93"/>
    <n v="2148"/>
  </r>
  <r>
    <d v="2024-04-01T00:00:00"/>
    <x v="3"/>
    <s v="0BM"/>
    <x v="1"/>
    <x v="3"/>
    <x v="6"/>
    <x v="6"/>
    <s v="HK1750"/>
    <x v="0"/>
    <x v="1"/>
    <n v="149"/>
    <n v="3738.5"/>
    <n v="5618"/>
  </r>
  <r>
    <d v="2024-04-01T00:00:00"/>
    <x v="3"/>
    <s v="0BM"/>
    <x v="1"/>
    <x v="3"/>
    <x v="6"/>
    <x v="6"/>
    <s v="HK2004"/>
    <x v="0"/>
    <x v="1"/>
    <n v="31"/>
    <n v="852"/>
    <n v="1118"/>
  </r>
  <r>
    <d v="2024-04-01T00:00:00"/>
    <x v="3"/>
    <s v="0BM"/>
    <x v="1"/>
    <x v="3"/>
    <x v="6"/>
    <x v="6"/>
    <s v="HK2065"/>
    <x v="0"/>
    <x v="1"/>
    <n v="46"/>
    <n v="1205"/>
    <n v="1712"/>
  </r>
  <r>
    <d v="2024-04-01T00:00:00"/>
    <x v="3"/>
    <s v="0BM"/>
    <x v="1"/>
    <x v="3"/>
    <x v="6"/>
    <x v="6"/>
    <s v="HK2095"/>
    <x v="0"/>
    <x v="1"/>
    <n v="136"/>
    <n v="3482.5"/>
    <n v="5018"/>
  </r>
  <r>
    <d v="2024-04-01T00:00:00"/>
    <x v="3"/>
    <s v="0BP"/>
    <x v="24"/>
    <x v="0"/>
    <x v="0"/>
    <x v="63"/>
    <s v="HK1983"/>
    <x v="0"/>
    <x v="0"/>
    <n v="16"/>
    <n v="200"/>
    <n v="54"/>
  </r>
  <r>
    <d v="2024-04-01T00:00:00"/>
    <x v="3"/>
    <s v="0BP"/>
    <x v="24"/>
    <x v="0"/>
    <x v="0"/>
    <x v="63"/>
    <s v="HK4733"/>
    <x v="2"/>
    <x v="0"/>
    <n v="20"/>
    <n v="250"/>
    <n v="67"/>
  </r>
  <r>
    <d v="2024-04-01T00:00:00"/>
    <x v="3"/>
    <s v="0BP"/>
    <x v="24"/>
    <x v="0"/>
    <x v="0"/>
    <x v="82"/>
    <s v="HK1983"/>
    <x v="0"/>
    <x v="0"/>
    <n v="12"/>
    <n v="150"/>
    <n v="39"/>
  </r>
  <r>
    <d v="2024-04-01T00:00:00"/>
    <x v="3"/>
    <s v="0BP"/>
    <x v="24"/>
    <x v="0"/>
    <x v="0"/>
    <x v="82"/>
    <s v="HK4733"/>
    <x v="2"/>
    <x v="0"/>
    <n v="72"/>
    <n v="900"/>
    <n v="24"/>
  </r>
  <r>
    <d v="2024-04-01T00:00:00"/>
    <x v="3"/>
    <s v="0BP"/>
    <x v="24"/>
    <x v="0"/>
    <x v="54"/>
    <x v="83"/>
    <s v="HK4733"/>
    <x v="2"/>
    <x v="0"/>
    <n v="28"/>
    <n v="350"/>
    <n v="94"/>
  </r>
  <r>
    <d v="2024-04-01T00:00:00"/>
    <x v="3"/>
    <s v="0BP"/>
    <x v="24"/>
    <x v="0"/>
    <x v="54"/>
    <x v="84"/>
    <s v="HK4733"/>
    <x v="2"/>
    <x v="0"/>
    <n v="9"/>
    <n v="112.5"/>
    <n v="31"/>
  </r>
  <r>
    <d v="2024-04-01T00:00:00"/>
    <x v="3"/>
    <s v="0BR"/>
    <x v="2"/>
    <x v="4"/>
    <x v="7"/>
    <x v="7"/>
    <s v="HK2892"/>
    <x v="1"/>
    <x v="1"/>
    <n v="79"/>
    <n v="6079.2"/>
    <n v="45"/>
  </r>
  <r>
    <d v="2024-04-01T00:00:00"/>
    <x v="3"/>
    <s v="0BR"/>
    <x v="2"/>
    <x v="4"/>
    <x v="7"/>
    <x v="7"/>
    <s v="HK4416"/>
    <x v="1"/>
    <x v="1"/>
    <n v="76"/>
    <n v="5376.5"/>
    <n v="38"/>
  </r>
  <r>
    <d v="2024-04-01T00:00:00"/>
    <x v="3"/>
    <s v="0BR"/>
    <x v="2"/>
    <x v="4"/>
    <x v="7"/>
    <x v="7"/>
    <s v="HK4542"/>
    <x v="1"/>
    <x v="1"/>
    <n v="88"/>
    <n v="6711.4"/>
    <n v="48"/>
  </r>
  <r>
    <d v="2024-04-01T00:00:00"/>
    <x v="3"/>
    <s v="0BR"/>
    <x v="2"/>
    <x v="4"/>
    <x v="7"/>
    <x v="7"/>
    <s v="HK4644"/>
    <x v="1"/>
    <x v="1"/>
    <n v="49"/>
    <n v="3691.2"/>
    <n v="25"/>
  </r>
  <r>
    <d v="2024-04-01T00:00:00"/>
    <x v="3"/>
    <s v="0BR"/>
    <x v="2"/>
    <x v="4"/>
    <x v="7"/>
    <x v="7"/>
    <s v="HK4704"/>
    <x v="1"/>
    <x v="1"/>
    <n v="82"/>
    <n v="5892.6"/>
    <n v="43"/>
  </r>
  <r>
    <d v="2024-04-01T00:00:00"/>
    <x v="3"/>
    <s v="0BR"/>
    <x v="2"/>
    <x v="4"/>
    <x v="7"/>
    <x v="7"/>
    <s v="HK4939"/>
    <x v="1"/>
    <x v="1"/>
    <n v="68"/>
    <n v="5137.7"/>
    <n v="36"/>
  </r>
  <r>
    <d v="2024-04-01T00:00:00"/>
    <x v="3"/>
    <s v="0BR"/>
    <x v="2"/>
    <x v="4"/>
    <x v="7"/>
    <x v="7"/>
    <s v="HK5113"/>
    <x v="1"/>
    <x v="1"/>
    <n v="61"/>
    <n v="4224.5"/>
    <n v="31"/>
  </r>
  <r>
    <d v="2024-04-01T00:00:00"/>
    <x v="3"/>
    <s v="0BR"/>
    <x v="2"/>
    <x v="4"/>
    <x v="7"/>
    <x v="7"/>
    <s v="HK5167"/>
    <x v="1"/>
    <x v="1"/>
    <n v="115"/>
    <n v="6212.2"/>
    <n v="40"/>
  </r>
  <r>
    <d v="2024-04-01T00:00:00"/>
    <x v="3"/>
    <s v="0BR"/>
    <x v="2"/>
    <x v="4"/>
    <x v="7"/>
    <x v="7"/>
    <s v="HK5300"/>
    <x v="1"/>
    <x v="1"/>
    <n v="88"/>
    <n v="6494.3"/>
    <n v="41"/>
  </r>
  <r>
    <d v="2024-04-01T00:00:00"/>
    <x v="3"/>
    <s v="0BR"/>
    <x v="2"/>
    <x v="4"/>
    <x v="7"/>
    <x v="7"/>
    <s v="HK5428"/>
    <x v="1"/>
    <x v="1"/>
    <n v="73"/>
    <n v="5364.8"/>
    <n v="44"/>
  </r>
  <r>
    <d v="2024-04-01T00:00:00"/>
    <x v="3"/>
    <s v="0BR"/>
    <x v="2"/>
    <x v="3"/>
    <x v="8"/>
    <x v="8"/>
    <s v="HK1476"/>
    <x v="0"/>
    <x v="1"/>
    <n v="23"/>
    <n v="143"/>
    <n v="17"/>
  </r>
  <r>
    <d v="2024-04-01T00:00:00"/>
    <x v="3"/>
    <s v="0BR"/>
    <x v="2"/>
    <x v="3"/>
    <x v="8"/>
    <x v="8"/>
    <s v="HK1767"/>
    <x v="0"/>
    <x v="1"/>
    <n v="68"/>
    <n v="1745.1"/>
    <n v="51"/>
  </r>
  <r>
    <d v="2024-04-01T00:00:00"/>
    <x v="3"/>
    <s v="0BR"/>
    <x v="2"/>
    <x v="3"/>
    <x v="8"/>
    <x v="8"/>
    <s v="HK3631"/>
    <x v="0"/>
    <x v="1"/>
    <n v="65"/>
    <n v="1715.7"/>
    <n v="40"/>
  </r>
  <r>
    <d v="2024-04-01T00:00:00"/>
    <x v="3"/>
    <s v="0BR"/>
    <x v="2"/>
    <x v="3"/>
    <x v="8"/>
    <x v="8"/>
    <s v="HK660"/>
    <x v="0"/>
    <x v="1"/>
    <n v="51"/>
    <n v="1290"/>
    <n v="35"/>
  </r>
  <r>
    <d v="2024-04-01T00:00:00"/>
    <x v="3"/>
    <s v="0BR"/>
    <x v="2"/>
    <x v="3"/>
    <x v="8"/>
    <x v="85"/>
    <s v="HK1767"/>
    <x v="0"/>
    <x v="1"/>
    <n v="23"/>
    <n v="549.6"/>
    <n v="11"/>
  </r>
  <r>
    <d v="2024-04-01T00:00:00"/>
    <x v="3"/>
    <s v="0BR"/>
    <x v="2"/>
    <x v="3"/>
    <x v="8"/>
    <x v="85"/>
    <s v="HK3631"/>
    <x v="0"/>
    <x v="1"/>
    <n v="22"/>
    <n v="584.70000000000005"/>
    <n v="9"/>
  </r>
  <r>
    <d v="2024-04-01T00:00:00"/>
    <x v="3"/>
    <s v="0BR"/>
    <x v="2"/>
    <x v="3"/>
    <x v="8"/>
    <x v="85"/>
    <s v="HK660"/>
    <x v="0"/>
    <x v="1"/>
    <n v="41"/>
    <n v="1030.2"/>
    <n v="24"/>
  </r>
  <r>
    <d v="2024-04-01T00:00:00"/>
    <x v="3"/>
    <s v="0BR"/>
    <x v="2"/>
    <x v="4"/>
    <x v="9"/>
    <x v="9"/>
    <s v="HK2892"/>
    <x v="1"/>
    <x v="1"/>
    <n v="14"/>
    <n v="1111.7"/>
    <n v="7"/>
  </r>
  <r>
    <d v="2024-04-01T00:00:00"/>
    <x v="3"/>
    <s v="0BR"/>
    <x v="2"/>
    <x v="4"/>
    <x v="9"/>
    <x v="9"/>
    <s v="HK4416"/>
    <x v="1"/>
    <x v="1"/>
    <n v="14"/>
    <n v="1048.3"/>
    <n v="7"/>
  </r>
  <r>
    <d v="2024-04-01T00:00:00"/>
    <x v="3"/>
    <s v="0BR"/>
    <x v="2"/>
    <x v="4"/>
    <x v="9"/>
    <x v="9"/>
    <s v="HK4542"/>
    <x v="1"/>
    <x v="1"/>
    <n v="7"/>
    <n v="560"/>
    <n v="4"/>
  </r>
  <r>
    <d v="2024-04-01T00:00:00"/>
    <x v="3"/>
    <s v="0BR"/>
    <x v="2"/>
    <x v="4"/>
    <x v="9"/>
    <x v="9"/>
    <s v="HK4644"/>
    <x v="1"/>
    <x v="1"/>
    <n v="27"/>
    <n v="2083.3000000000002"/>
    <n v="13"/>
  </r>
  <r>
    <d v="2024-04-01T00:00:00"/>
    <x v="3"/>
    <s v="0BR"/>
    <x v="2"/>
    <x v="4"/>
    <x v="9"/>
    <x v="9"/>
    <s v="HK4704"/>
    <x v="1"/>
    <x v="1"/>
    <n v="19"/>
    <n v="1465"/>
    <n v="9"/>
  </r>
  <r>
    <d v="2024-04-01T00:00:00"/>
    <x v="3"/>
    <s v="0BR"/>
    <x v="2"/>
    <x v="4"/>
    <x v="9"/>
    <x v="9"/>
    <s v="HK4939"/>
    <x v="1"/>
    <x v="1"/>
    <n v="41"/>
    <n v="3196.6"/>
    <n v="19"/>
  </r>
  <r>
    <d v="2024-04-01T00:00:00"/>
    <x v="3"/>
    <s v="0BR"/>
    <x v="2"/>
    <x v="4"/>
    <x v="9"/>
    <x v="9"/>
    <s v="HK5113"/>
    <x v="1"/>
    <x v="1"/>
    <n v="15"/>
    <n v="1160"/>
    <n v="7"/>
  </r>
  <r>
    <d v="2024-04-01T00:00:00"/>
    <x v="3"/>
    <s v="0BR"/>
    <x v="2"/>
    <x v="4"/>
    <x v="9"/>
    <x v="9"/>
    <s v="HK5167"/>
    <x v="1"/>
    <x v="1"/>
    <n v="6"/>
    <n v="480"/>
    <n v="3"/>
  </r>
  <r>
    <d v="2024-04-01T00:00:00"/>
    <x v="3"/>
    <s v="0BR"/>
    <x v="2"/>
    <x v="4"/>
    <x v="9"/>
    <x v="9"/>
    <s v="HK5300"/>
    <x v="1"/>
    <x v="1"/>
    <n v="19"/>
    <n v="1510"/>
    <n v="8"/>
  </r>
  <r>
    <d v="2024-04-01T00:00:00"/>
    <x v="3"/>
    <s v="0BR"/>
    <x v="2"/>
    <x v="4"/>
    <x v="9"/>
    <x v="9"/>
    <s v="HK5428"/>
    <x v="1"/>
    <x v="1"/>
    <n v="35"/>
    <n v="2736"/>
    <n v="20"/>
  </r>
  <r>
    <d v="2024-04-01T00:00:00"/>
    <x v="3"/>
    <s v="0BS"/>
    <x v="3"/>
    <x v="1"/>
    <x v="10"/>
    <x v="10"/>
    <s v="HK1198"/>
    <x v="0"/>
    <x v="3"/>
    <n v="51"/>
    <n v="253"/>
    <n v="1654"/>
  </r>
  <r>
    <d v="2024-04-01T00:00:00"/>
    <x v="3"/>
    <s v="0BT"/>
    <x v="4"/>
    <x v="4"/>
    <x v="11"/>
    <x v="64"/>
    <s v="HK5224"/>
    <x v="1"/>
    <x v="1"/>
    <n v="79"/>
    <n v="4469.71"/>
    <n v="3654"/>
  </r>
  <r>
    <d v="2024-04-01T00:00:00"/>
    <x v="3"/>
    <s v="0BT"/>
    <x v="4"/>
    <x v="4"/>
    <x v="11"/>
    <x v="64"/>
    <s v="HK5249"/>
    <x v="1"/>
    <x v="1"/>
    <n v="78"/>
    <n v="4755.5"/>
    <n v="3606"/>
  </r>
  <r>
    <d v="2024-04-01T00:00:00"/>
    <x v="3"/>
    <s v="0BT"/>
    <x v="4"/>
    <x v="4"/>
    <x v="11"/>
    <x v="64"/>
    <s v="HK5269"/>
    <x v="1"/>
    <x v="1"/>
    <n v="91"/>
    <n v="4986.99"/>
    <n v="3930"/>
  </r>
  <r>
    <d v="2024-04-01T00:00:00"/>
    <x v="3"/>
    <s v="0BT"/>
    <x v="4"/>
    <x v="4"/>
    <x v="11"/>
    <x v="64"/>
    <s v="HK5270"/>
    <x v="1"/>
    <x v="1"/>
    <n v="80"/>
    <n v="4623.7"/>
    <n v="3542"/>
  </r>
  <r>
    <d v="2024-04-01T00:00:00"/>
    <x v="3"/>
    <s v="0BT"/>
    <x v="4"/>
    <x v="4"/>
    <x v="11"/>
    <x v="64"/>
    <s v="HK5311"/>
    <x v="1"/>
    <x v="1"/>
    <n v="93"/>
    <n v="5451.91"/>
    <n v="3700"/>
  </r>
  <r>
    <d v="2024-04-01T00:00:00"/>
    <x v="3"/>
    <s v="0BT"/>
    <x v="4"/>
    <x v="4"/>
    <x v="11"/>
    <x v="64"/>
    <s v="HK5332"/>
    <x v="1"/>
    <x v="1"/>
    <n v="84"/>
    <n v="4721.97"/>
    <n v="3606"/>
  </r>
  <r>
    <d v="2024-04-01T00:00:00"/>
    <x v="3"/>
    <s v="0CC"/>
    <x v="5"/>
    <x v="5"/>
    <x v="12"/>
    <x v="12"/>
    <s v="HK1723"/>
    <x v="0"/>
    <x v="12"/>
    <n v="1"/>
    <n v="9"/>
    <n v="13"/>
  </r>
  <r>
    <d v="2024-04-01T00:00:00"/>
    <x v="3"/>
    <s v="0CC"/>
    <x v="5"/>
    <x v="5"/>
    <x v="12"/>
    <x v="12"/>
    <s v="HK1723"/>
    <x v="0"/>
    <x v="5"/>
    <n v="6"/>
    <n v="65"/>
    <n v="1140"/>
  </r>
  <r>
    <d v="2024-04-01T00:00:00"/>
    <x v="3"/>
    <s v="0CC"/>
    <x v="5"/>
    <x v="5"/>
    <x v="12"/>
    <x v="12"/>
    <s v="HK1723"/>
    <x v="0"/>
    <x v="2"/>
    <n v="53"/>
    <n v="582"/>
    <n v="1904"/>
  </r>
  <r>
    <d v="2024-04-01T00:00:00"/>
    <x v="3"/>
    <s v="0CC"/>
    <x v="5"/>
    <x v="5"/>
    <x v="12"/>
    <x v="12"/>
    <s v="HK1723"/>
    <x v="0"/>
    <x v="4"/>
    <n v="14"/>
    <n v="163"/>
    <n v="304"/>
  </r>
  <r>
    <d v="2024-04-01T00:00:00"/>
    <x v="3"/>
    <s v="0CK"/>
    <x v="6"/>
    <x v="5"/>
    <x v="13"/>
    <x v="13"/>
    <s v="HK1364"/>
    <x v="0"/>
    <x v="0"/>
    <n v="5"/>
    <n v="380"/>
    <n v="1240"/>
  </r>
  <r>
    <d v="2024-04-01T00:00:00"/>
    <x v="3"/>
    <s v="0CK"/>
    <x v="6"/>
    <x v="5"/>
    <x v="13"/>
    <x v="13"/>
    <s v="HK1817"/>
    <x v="0"/>
    <x v="0"/>
    <n v="3"/>
    <n v="235"/>
    <n v="750"/>
  </r>
  <r>
    <d v="2024-04-01T00:00:00"/>
    <x v="3"/>
    <s v="0CK"/>
    <x v="6"/>
    <x v="5"/>
    <x v="13"/>
    <x v="13"/>
    <s v="HK2021"/>
    <x v="0"/>
    <x v="0"/>
    <n v="1"/>
    <n v="150"/>
    <n v="5"/>
  </r>
  <r>
    <d v="2024-04-01T00:00:00"/>
    <x v="3"/>
    <s v="0CK"/>
    <x v="6"/>
    <x v="5"/>
    <x v="13"/>
    <x v="13"/>
    <s v="HK2037"/>
    <x v="0"/>
    <x v="0"/>
    <n v="6"/>
    <n v="607"/>
    <n v="2015"/>
  </r>
  <r>
    <d v="2024-04-01T00:00:00"/>
    <x v="3"/>
    <s v="0CP"/>
    <x v="7"/>
    <x v="6"/>
    <x v="14"/>
    <x v="75"/>
    <s v="HK383"/>
    <x v="2"/>
    <x v="0"/>
    <n v="30"/>
    <n v="457"/>
    <n v="830"/>
  </r>
  <r>
    <d v="2024-04-01T00:00:00"/>
    <x v="3"/>
    <s v="0CR"/>
    <x v="25"/>
    <x v="3"/>
    <x v="8"/>
    <x v="65"/>
    <s v="HK4014"/>
    <x v="7"/>
    <x v="1"/>
    <n v="29"/>
    <n v="3446.63"/>
    <n v="3233"/>
  </r>
  <r>
    <d v="2024-04-01T00:00:00"/>
    <x v="3"/>
    <s v="0CR"/>
    <x v="25"/>
    <x v="3"/>
    <x v="8"/>
    <x v="65"/>
    <s v="HK4436"/>
    <x v="7"/>
    <x v="1"/>
    <n v="45"/>
    <n v="3100.47"/>
    <n v="4942"/>
  </r>
  <r>
    <d v="2024-04-01T00:00:00"/>
    <x v="3"/>
    <s v="0CR"/>
    <x v="25"/>
    <x v="3"/>
    <x v="8"/>
    <x v="65"/>
    <s v="HK5085"/>
    <x v="7"/>
    <x v="1"/>
    <n v="55"/>
    <n v="3786.14"/>
    <n v="6325"/>
  </r>
  <r>
    <d v="2024-04-01T00:00:00"/>
    <x v="3"/>
    <s v="0CR"/>
    <x v="25"/>
    <x v="3"/>
    <x v="8"/>
    <x v="65"/>
    <s v="HK5177"/>
    <x v="7"/>
    <x v="1"/>
    <n v="10"/>
    <n v="630.59"/>
    <n v="742"/>
  </r>
  <r>
    <d v="2024-04-01T00:00:00"/>
    <x v="3"/>
    <s v="0CT"/>
    <x v="8"/>
    <x v="7"/>
    <x v="15"/>
    <x v="15"/>
    <s v="HK1099"/>
    <x v="2"/>
    <x v="6"/>
    <n v="18"/>
    <n v="145"/>
    <n v="528"/>
  </r>
  <r>
    <d v="2024-04-01T00:00:00"/>
    <x v="3"/>
    <s v="0DD"/>
    <x v="10"/>
    <x v="6"/>
    <x v="18"/>
    <x v="19"/>
    <s v="HK732"/>
    <x v="2"/>
    <x v="0"/>
    <n v="4"/>
    <n v="25"/>
    <n v="1"/>
  </r>
  <r>
    <d v="2024-04-01T00:00:00"/>
    <x v="3"/>
    <s v="0DD"/>
    <x v="10"/>
    <x v="8"/>
    <x v="19"/>
    <x v="20"/>
    <s v="HK1290"/>
    <x v="2"/>
    <x v="0"/>
    <n v="30"/>
    <n v="187.5"/>
    <n v="730"/>
  </r>
  <r>
    <d v="2024-04-01T00:00:00"/>
    <x v="3"/>
    <s v="0DD"/>
    <x v="10"/>
    <x v="8"/>
    <x v="19"/>
    <x v="21"/>
    <s v="HK1290"/>
    <x v="2"/>
    <x v="0"/>
    <n v="16"/>
    <n v="100"/>
    <n v="4"/>
  </r>
  <r>
    <d v="2024-04-01T00:00:00"/>
    <x v="3"/>
    <s v="0DD"/>
    <x v="10"/>
    <x v="6"/>
    <x v="20"/>
    <x v="22"/>
    <s v="HK1680"/>
    <x v="2"/>
    <x v="0"/>
    <n v="16"/>
    <n v="100"/>
    <n v="4"/>
  </r>
  <r>
    <d v="2024-04-01T00:00:00"/>
    <x v="3"/>
    <s v="0DD"/>
    <x v="10"/>
    <x v="6"/>
    <x v="20"/>
    <x v="22"/>
    <s v="HK1785"/>
    <x v="2"/>
    <x v="0"/>
    <n v="16"/>
    <n v="100"/>
    <n v="4"/>
  </r>
  <r>
    <d v="2024-04-01T00:00:00"/>
    <x v="3"/>
    <s v="0DD"/>
    <x v="10"/>
    <x v="6"/>
    <x v="20"/>
    <x v="17"/>
    <s v="HK1060"/>
    <x v="2"/>
    <x v="0"/>
    <n v="44"/>
    <n v="275"/>
    <n v="11"/>
  </r>
  <r>
    <d v="2024-04-01T00:00:00"/>
    <x v="3"/>
    <s v="0DD"/>
    <x v="10"/>
    <x v="6"/>
    <x v="20"/>
    <x v="17"/>
    <s v="HK1325"/>
    <x v="2"/>
    <x v="0"/>
    <n v="32"/>
    <n v="200"/>
    <n v="8"/>
  </r>
  <r>
    <d v="2024-04-01T00:00:00"/>
    <x v="3"/>
    <s v="0DD"/>
    <x v="10"/>
    <x v="6"/>
    <x v="20"/>
    <x v="17"/>
    <s v="HK419"/>
    <x v="2"/>
    <x v="0"/>
    <n v="40"/>
    <n v="250"/>
    <n v="10"/>
  </r>
  <r>
    <d v="2024-04-01T00:00:00"/>
    <x v="3"/>
    <s v="0DD"/>
    <x v="10"/>
    <x v="6"/>
    <x v="20"/>
    <x v="23"/>
    <s v="HK1325"/>
    <x v="2"/>
    <x v="0"/>
    <n v="24"/>
    <n v="150"/>
    <n v="6"/>
  </r>
  <r>
    <d v="2024-04-01T00:00:00"/>
    <x v="3"/>
    <s v="0DD"/>
    <x v="10"/>
    <x v="6"/>
    <x v="21"/>
    <x v="25"/>
    <s v="HK1325"/>
    <x v="2"/>
    <x v="0"/>
    <n v="32"/>
    <n v="200"/>
    <n v="8"/>
  </r>
  <r>
    <d v="2024-04-01T00:00:00"/>
    <x v="3"/>
    <s v="0DD"/>
    <x v="10"/>
    <x v="6"/>
    <x v="21"/>
    <x v="25"/>
    <s v="HK419"/>
    <x v="2"/>
    <x v="0"/>
    <n v="28"/>
    <n v="175"/>
    <n v="7"/>
  </r>
  <r>
    <d v="2024-04-01T00:00:00"/>
    <x v="3"/>
    <s v="0DD"/>
    <x v="10"/>
    <x v="6"/>
    <x v="22"/>
    <x v="27"/>
    <s v="HK1680"/>
    <x v="2"/>
    <x v="0"/>
    <n v="16"/>
    <n v="100"/>
    <n v="4"/>
  </r>
  <r>
    <d v="2024-04-01T00:00:00"/>
    <x v="3"/>
    <s v="0DD"/>
    <x v="10"/>
    <x v="6"/>
    <x v="22"/>
    <x v="27"/>
    <s v="HK1785"/>
    <x v="2"/>
    <x v="0"/>
    <n v="4"/>
    <n v="25"/>
    <n v="1"/>
  </r>
  <r>
    <d v="2024-04-01T00:00:00"/>
    <x v="3"/>
    <s v="0DD"/>
    <x v="10"/>
    <x v="6"/>
    <x v="22"/>
    <x v="29"/>
    <s v="HK1785"/>
    <x v="2"/>
    <x v="0"/>
    <n v="4"/>
    <n v="25"/>
    <n v="1"/>
  </r>
  <r>
    <d v="2024-04-01T00:00:00"/>
    <x v="3"/>
    <s v="0DD"/>
    <x v="10"/>
    <x v="6"/>
    <x v="22"/>
    <x v="30"/>
    <s v="HK1785"/>
    <x v="2"/>
    <x v="0"/>
    <n v="12"/>
    <n v="75"/>
    <n v="3"/>
  </r>
  <r>
    <d v="2024-04-01T00:00:00"/>
    <x v="3"/>
    <s v="0DD"/>
    <x v="10"/>
    <x v="6"/>
    <x v="22"/>
    <x v="31"/>
    <s v="HK1785"/>
    <x v="2"/>
    <x v="0"/>
    <n v="8"/>
    <n v="50"/>
    <n v="2"/>
  </r>
  <r>
    <d v="2024-04-01T00:00:00"/>
    <x v="3"/>
    <s v="0DD"/>
    <x v="10"/>
    <x v="6"/>
    <x v="22"/>
    <x v="31"/>
    <s v="HK732"/>
    <x v="2"/>
    <x v="0"/>
    <n v="16"/>
    <n v="100"/>
    <n v="4"/>
  </r>
  <r>
    <d v="2024-04-01T00:00:00"/>
    <x v="3"/>
    <s v="0DD"/>
    <x v="10"/>
    <x v="8"/>
    <x v="23"/>
    <x v="32"/>
    <s v="HK1290"/>
    <x v="2"/>
    <x v="0"/>
    <n v="2"/>
    <n v="12.5"/>
    <n v="30"/>
  </r>
  <r>
    <d v="2024-04-01T00:00:00"/>
    <x v="3"/>
    <s v="0DD"/>
    <x v="10"/>
    <x v="8"/>
    <x v="23"/>
    <x v="33"/>
    <s v="HK1290"/>
    <x v="2"/>
    <x v="0"/>
    <n v="2"/>
    <n v="12.5"/>
    <n v="30"/>
  </r>
  <r>
    <d v="2024-04-01T00:00:00"/>
    <x v="3"/>
    <s v="0DD"/>
    <x v="10"/>
    <x v="6"/>
    <x v="24"/>
    <x v="34"/>
    <s v="HK1785"/>
    <x v="2"/>
    <x v="0"/>
    <n v="12"/>
    <n v="75"/>
    <n v="3"/>
  </r>
  <r>
    <d v="2024-04-01T00:00:00"/>
    <x v="3"/>
    <s v="0DD"/>
    <x v="10"/>
    <x v="6"/>
    <x v="24"/>
    <x v="35"/>
    <s v="HK1680"/>
    <x v="2"/>
    <x v="0"/>
    <n v="32"/>
    <n v="200"/>
    <n v="8"/>
  </r>
  <r>
    <d v="2024-04-01T00:00:00"/>
    <x v="3"/>
    <s v="0DD"/>
    <x v="10"/>
    <x v="6"/>
    <x v="24"/>
    <x v="35"/>
    <s v="HK1785"/>
    <x v="2"/>
    <x v="0"/>
    <n v="32"/>
    <n v="200"/>
    <n v="8"/>
  </r>
  <r>
    <d v="2024-04-01T00:00:00"/>
    <x v="3"/>
    <s v="0DD"/>
    <x v="10"/>
    <x v="8"/>
    <x v="25"/>
    <x v="37"/>
    <s v="HK1290"/>
    <x v="2"/>
    <x v="0"/>
    <n v="14"/>
    <n v="87.5"/>
    <n v="330"/>
  </r>
  <r>
    <d v="2024-04-01T00:00:00"/>
    <x v="3"/>
    <s v="0DD"/>
    <x v="10"/>
    <x v="6"/>
    <x v="27"/>
    <x v="39"/>
    <s v="HK1680"/>
    <x v="2"/>
    <x v="0"/>
    <n v="8"/>
    <n v="50"/>
    <n v="2"/>
  </r>
  <r>
    <d v="2024-04-01T00:00:00"/>
    <x v="3"/>
    <s v="0DG"/>
    <x v="30"/>
    <x v="0"/>
    <x v="2"/>
    <x v="86"/>
    <s v="HK2187"/>
    <x v="0"/>
    <x v="0"/>
    <n v="3"/>
    <n v="300"/>
    <n v="5"/>
  </r>
  <r>
    <d v="2024-04-01T00:00:00"/>
    <x v="3"/>
    <s v="0DL"/>
    <x v="11"/>
    <x v="0"/>
    <x v="28"/>
    <x v="40"/>
    <s v="HK1425"/>
    <x v="0"/>
    <x v="0"/>
    <n v="3"/>
    <n v="690"/>
    <n v="1130"/>
  </r>
  <r>
    <d v="2024-04-01T00:00:00"/>
    <x v="3"/>
    <s v="0DL"/>
    <x v="11"/>
    <x v="0"/>
    <x v="28"/>
    <x v="40"/>
    <s v="HK1970"/>
    <x v="0"/>
    <x v="0"/>
    <n v="11"/>
    <n v="690"/>
    <n v="2830"/>
  </r>
  <r>
    <d v="2024-04-01T00:00:00"/>
    <x v="3"/>
    <s v="0DL"/>
    <x v="11"/>
    <x v="0"/>
    <x v="28"/>
    <x v="40"/>
    <s v="HK3419"/>
    <x v="3"/>
    <x v="0"/>
    <n v="3"/>
    <n v="360"/>
    <n v="6"/>
  </r>
  <r>
    <d v="2024-04-01T00:00:00"/>
    <x v="3"/>
    <s v="0DL"/>
    <x v="11"/>
    <x v="0"/>
    <x v="28"/>
    <x v="40"/>
    <s v="HK5403"/>
    <x v="3"/>
    <x v="0"/>
    <n v="10"/>
    <n v="2340"/>
    <n v="39"/>
  </r>
  <r>
    <d v="2024-04-01T00:00:00"/>
    <x v="3"/>
    <s v="0DL"/>
    <x v="11"/>
    <x v="5"/>
    <x v="13"/>
    <x v="40"/>
    <s v="HK1839"/>
    <x v="0"/>
    <x v="0"/>
    <n v="4"/>
    <n v="270"/>
    <n v="430"/>
  </r>
  <r>
    <d v="2024-04-01T00:00:00"/>
    <x v="3"/>
    <s v="0DL"/>
    <x v="11"/>
    <x v="5"/>
    <x v="13"/>
    <x v="41"/>
    <s v="HK1535"/>
    <x v="0"/>
    <x v="0"/>
    <n v="25"/>
    <n v="4230"/>
    <n v="7030"/>
  </r>
  <r>
    <d v="2024-04-01T00:00:00"/>
    <x v="3"/>
    <s v="0DL"/>
    <x v="11"/>
    <x v="5"/>
    <x v="13"/>
    <x v="41"/>
    <s v="HK1639"/>
    <x v="0"/>
    <x v="0"/>
    <n v="15"/>
    <n v="3090"/>
    <n v="5130"/>
  </r>
  <r>
    <d v="2024-04-01T00:00:00"/>
    <x v="3"/>
    <s v="0DR"/>
    <x v="13"/>
    <x v="0"/>
    <x v="54"/>
    <x v="87"/>
    <s v="HK1454"/>
    <x v="0"/>
    <x v="0"/>
    <n v="142"/>
    <n v="1979"/>
    <n v="36"/>
  </r>
  <r>
    <d v="2024-04-01T00:00:00"/>
    <x v="3"/>
    <s v="0DR"/>
    <x v="13"/>
    <x v="0"/>
    <x v="54"/>
    <x v="87"/>
    <s v="HK1684"/>
    <x v="2"/>
    <x v="0"/>
    <n v="298"/>
    <n v="4163"/>
    <n v="74"/>
  </r>
  <r>
    <d v="2024-04-01T00:00:00"/>
    <x v="3"/>
    <s v="0DR"/>
    <x v="13"/>
    <x v="0"/>
    <x v="54"/>
    <x v="43"/>
    <s v="HK1454"/>
    <x v="0"/>
    <x v="0"/>
    <n v="8"/>
    <n v="122"/>
    <n v="230"/>
  </r>
  <r>
    <d v="2024-04-01T00:00:00"/>
    <x v="3"/>
    <s v="0DR"/>
    <x v="13"/>
    <x v="5"/>
    <x v="30"/>
    <x v="43"/>
    <s v="HK1054"/>
    <x v="2"/>
    <x v="0"/>
    <n v="48"/>
    <n v="671"/>
    <n v="1230"/>
  </r>
  <r>
    <d v="2024-04-01T00:00:00"/>
    <x v="3"/>
    <s v="0DR"/>
    <x v="13"/>
    <x v="5"/>
    <x v="30"/>
    <x v="43"/>
    <s v="HK1684"/>
    <x v="2"/>
    <x v="0"/>
    <n v="11"/>
    <n v="142"/>
    <n v="3"/>
  </r>
  <r>
    <d v="2024-04-01T00:00:00"/>
    <x v="3"/>
    <s v="0DS"/>
    <x v="31"/>
    <x v="5"/>
    <x v="55"/>
    <x v="88"/>
    <s v="HK1627"/>
    <x v="0"/>
    <x v="0"/>
    <n v="4"/>
    <n v="144"/>
    <n v="2"/>
  </r>
  <r>
    <d v="2024-04-01T00:00:00"/>
    <x v="3"/>
    <s v="0DS"/>
    <x v="31"/>
    <x v="5"/>
    <x v="13"/>
    <x v="89"/>
    <s v="HK1627"/>
    <x v="0"/>
    <x v="0"/>
    <n v="100"/>
    <n v="2678"/>
    <n v="42"/>
  </r>
  <r>
    <d v="2024-04-01T00:00:00"/>
    <x v="3"/>
    <s v="0DT"/>
    <x v="27"/>
    <x v="5"/>
    <x v="55"/>
    <x v="90"/>
    <s v="HK2313"/>
    <x v="0"/>
    <x v="0"/>
    <n v="11"/>
    <n v="320"/>
    <n v="8"/>
  </r>
  <r>
    <d v="2024-04-01T00:00:00"/>
    <x v="3"/>
    <s v="0DU"/>
    <x v="14"/>
    <x v="0"/>
    <x v="28"/>
    <x v="91"/>
    <s v="HK1819"/>
    <x v="0"/>
    <x v="0"/>
    <n v="110"/>
    <n v="2034"/>
    <n v="35"/>
  </r>
  <r>
    <d v="2024-04-01T00:00:00"/>
    <x v="3"/>
    <s v="0DU"/>
    <x v="14"/>
    <x v="5"/>
    <x v="30"/>
    <x v="44"/>
    <s v="HK1739"/>
    <x v="0"/>
    <x v="0"/>
    <n v="76"/>
    <n v="810"/>
    <n v="25"/>
  </r>
  <r>
    <d v="2024-04-01T00:00:00"/>
    <x v="3"/>
    <s v="0DU"/>
    <x v="14"/>
    <x v="5"/>
    <x v="30"/>
    <x v="44"/>
    <s v="HK2319"/>
    <x v="0"/>
    <x v="0"/>
    <n v="107"/>
    <n v="1302"/>
    <n v="37"/>
  </r>
  <r>
    <d v="2024-04-01T00:00:00"/>
    <x v="3"/>
    <s v="0DX"/>
    <x v="15"/>
    <x v="0"/>
    <x v="2"/>
    <x v="46"/>
    <s v="HK1380"/>
    <x v="2"/>
    <x v="0"/>
    <n v="50"/>
    <n v="760"/>
    <n v="19"/>
  </r>
  <r>
    <d v="2024-04-01T00:00:00"/>
    <x v="3"/>
    <s v="0DX"/>
    <x v="15"/>
    <x v="0"/>
    <x v="2"/>
    <x v="46"/>
    <s v="HK1784"/>
    <x v="2"/>
    <x v="0"/>
    <n v="64"/>
    <n v="960"/>
    <n v="24"/>
  </r>
  <r>
    <d v="2024-04-01T00:00:00"/>
    <x v="3"/>
    <s v="0DX"/>
    <x v="15"/>
    <x v="0"/>
    <x v="2"/>
    <x v="46"/>
    <s v="HK531"/>
    <x v="2"/>
    <x v="0"/>
    <n v="97"/>
    <n v="1452"/>
    <n v="3630"/>
  </r>
  <r>
    <d v="2024-04-01T00:00:00"/>
    <x v="3"/>
    <s v="0DX"/>
    <x v="15"/>
    <x v="10"/>
    <x v="31"/>
    <x v="47"/>
    <s v="HK1136"/>
    <x v="2"/>
    <x v="0"/>
    <n v="57"/>
    <n v="852"/>
    <n v="2130"/>
  </r>
  <r>
    <d v="2024-04-01T00:00:00"/>
    <x v="3"/>
    <s v="0DX"/>
    <x v="15"/>
    <x v="10"/>
    <x v="31"/>
    <x v="47"/>
    <s v="HK1159"/>
    <x v="2"/>
    <x v="0"/>
    <n v="69"/>
    <n v="1040"/>
    <n v="26"/>
  </r>
  <r>
    <d v="2024-04-01T00:00:00"/>
    <x v="3"/>
    <s v="0DX"/>
    <x v="15"/>
    <x v="10"/>
    <x v="31"/>
    <x v="47"/>
    <s v="HK673"/>
    <x v="2"/>
    <x v="0"/>
    <n v="120"/>
    <n v="1800"/>
    <n v="45"/>
  </r>
  <r>
    <d v="2024-04-01T00:00:00"/>
    <x v="3"/>
    <s v="0DX"/>
    <x v="15"/>
    <x v="10"/>
    <x v="31"/>
    <x v="47"/>
    <s v="HK946"/>
    <x v="2"/>
    <x v="0"/>
    <n v="48"/>
    <n v="732"/>
    <n v="1930"/>
  </r>
  <r>
    <d v="2024-04-01T00:00:00"/>
    <x v="3"/>
    <s v="0DX"/>
    <x v="15"/>
    <x v="0"/>
    <x v="34"/>
    <x v="69"/>
    <s v="HK1160"/>
    <x v="2"/>
    <x v="0"/>
    <n v="64"/>
    <n v="960"/>
    <n v="24"/>
  </r>
  <r>
    <d v="2024-04-01T00:00:00"/>
    <x v="3"/>
    <s v="0DX"/>
    <x v="15"/>
    <x v="0"/>
    <x v="34"/>
    <x v="69"/>
    <s v="HK616"/>
    <x v="2"/>
    <x v="0"/>
    <n v="42"/>
    <n v="640"/>
    <n v="16"/>
  </r>
  <r>
    <d v="2024-04-01T00:00:00"/>
    <x v="3"/>
    <s v="0DY"/>
    <x v="16"/>
    <x v="6"/>
    <x v="32"/>
    <x v="48"/>
    <s v="HK1674"/>
    <x v="2"/>
    <x v="0"/>
    <n v="51"/>
    <n v="21.04"/>
    <n v="2020"/>
  </r>
  <r>
    <d v="2024-04-01T00:00:00"/>
    <x v="3"/>
    <s v="0EN"/>
    <x v="16"/>
    <x v="0"/>
    <x v="33"/>
    <x v="49"/>
    <s v="HK1837"/>
    <x v="0"/>
    <x v="0"/>
    <n v="14"/>
    <n v="521"/>
    <n v="20"/>
  </r>
  <r>
    <d v="2024-04-01T00:00:00"/>
    <x v="3"/>
    <s v="0ET"/>
    <x v="18"/>
    <x v="11"/>
    <x v="35"/>
    <x v="51"/>
    <s v="HK5218"/>
    <x v="4"/>
    <x v="7"/>
    <n v="53"/>
    <n v="1072.43"/>
    <n v="3512"/>
  </r>
  <r>
    <d v="2024-04-01T00:00:00"/>
    <x v="3"/>
    <s v="0ET"/>
    <x v="18"/>
    <x v="11"/>
    <x v="35"/>
    <x v="51"/>
    <s v="HK5336"/>
    <x v="4"/>
    <x v="7"/>
    <n v="30"/>
    <n v="874.4"/>
    <n v="2842"/>
  </r>
  <r>
    <d v="2024-04-01T00:00:00"/>
    <x v="3"/>
    <s v="0EV"/>
    <x v="19"/>
    <x v="4"/>
    <x v="7"/>
    <x v="52"/>
    <s v="HK5380"/>
    <x v="5"/>
    <x v="1"/>
    <n v="45"/>
    <n v="3444"/>
    <n v="22"/>
  </r>
  <r>
    <d v="2024-04-01T00:00:00"/>
    <x v="3"/>
    <s v="0EV"/>
    <x v="19"/>
    <x v="4"/>
    <x v="7"/>
    <x v="52"/>
    <s v="HK5381"/>
    <x v="5"/>
    <x v="1"/>
    <n v="96"/>
    <n v="6536"/>
    <n v="462"/>
  </r>
  <r>
    <d v="2024-04-01T00:00:00"/>
    <x v="3"/>
    <s v="0EV"/>
    <x v="19"/>
    <x v="4"/>
    <x v="7"/>
    <x v="52"/>
    <s v="HK5384"/>
    <x v="5"/>
    <x v="1"/>
    <n v="103"/>
    <n v="7303"/>
    <n v="496"/>
  </r>
  <r>
    <d v="2024-04-01T00:00:00"/>
    <x v="3"/>
    <s v="0EV"/>
    <x v="19"/>
    <x v="4"/>
    <x v="7"/>
    <x v="52"/>
    <s v="HK5386"/>
    <x v="5"/>
    <x v="1"/>
    <n v="91"/>
    <n v="7160"/>
    <n v="494"/>
  </r>
  <r>
    <d v="2024-04-01T00:00:00"/>
    <x v="3"/>
    <s v="0EV"/>
    <x v="19"/>
    <x v="4"/>
    <x v="7"/>
    <x v="52"/>
    <s v="HK5387"/>
    <x v="5"/>
    <x v="1"/>
    <n v="106"/>
    <n v="7925"/>
    <n v="551"/>
  </r>
  <r>
    <d v="2024-04-01T00:00:00"/>
    <x v="3"/>
    <s v="0EX"/>
    <x v="20"/>
    <x v="7"/>
    <x v="36"/>
    <x v="92"/>
    <s v="HK5416"/>
    <x v="6"/>
    <x v="7"/>
    <n v="8"/>
    <n v="125.45"/>
    <n v="542"/>
  </r>
  <r>
    <d v="2024-04-01T00:00:00"/>
    <x v="3"/>
    <s v="0EX"/>
    <x v="20"/>
    <x v="7"/>
    <x v="37"/>
    <x v="72"/>
    <s v="HK5251"/>
    <x v="6"/>
    <x v="7"/>
    <n v="29"/>
    <n v="526.32000000000005"/>
    <n v="1524"/>
  </r>
  <r>
    <d v="2024-04-01T00:00:00"/>
    <x v="3"/>
    <s v="0EX"/>
    <x v="20"/>
    <x v="7"/>
    <x v="37"/>
    <x v="72"/>
    <s v="HK5416"/>
    <x v="6"/>
    <x v="7"/>
    <n v="87"/>
    <n v="1533.97"/>
    <n v="43"/>
  </r>
  <r>
    <d v="2024-04-01T00:00:00"/>
    <x v="3"/>
    <s v="ODV"/>
    <x v="21"/>
    <x v="5"/>
    <x v="12"/>
    <x v="55"/>
    <s v="HK1738"/>
    <x v="0"/>
    <x v="0"/>
    <n v="8"/>
    <n v="106"/>
    <n v="236"/>
  </r>
  <r>
    <d v="2024-04-01T00:00:00"/>
    <x v="3"/>
    <s v="ODV"/>
    <x v="21"/>
    <x v="5"/>
    <x v="12"/>
    <x v="55"/>
    <s v="HK1738"/>
    <x v="0"/>
    <x v="5"/>
    <n v="16"/>
    <n v="210"/>
    <n v="530"/>
  </r>
  <r>
    <d v="2024-04-01T00:00:00"/>
    <x v="3"/>
    <s v="ODV"/>
    <x v="21"/>
    <x v="5"/>
    <x v="12"/>
    <x v="55"/>
    <s v="HK1738"/>
    <x v="0"/>
    <x v="2"/>
    <n v="26"/>
    <n v="300"/>
    <n v="840"/>
  </r>
  <r>
    <d v="2024-04-01T00:00:00"/>
    <x v="3"/>
    <s v="ODV"/>
    <x v="21"/>
    <x v="5"/>
    <x v="12"/>
    <x v="55"/>
    <s v="HK1738"/>
    <x v="0"/>
    <x v="4"/>
    <n v="20"/>
    <n v="277"/>
    <n v="8"/>
  </r>
  <r>
    <d v="2024-04-01T00:00:00"/>
    <x v="3"/>
    <s v="OEY"/>
    <x v="22"/>
    <x v="7"/>
    <x v="38"/>
    <x v="56"/>
    <s v="HK5371"/>
    <x v="4"/>
    <x v="7"/>
    <n v="30"/>
    <n v="400.7"/>
    <n v="175"/>
  </r>
  <r>
    <d v="2024-04-01T00:00:00"/>
    <x v="3"/>
    <s v="OEY"/>
    <x v="22"/>
    <x v="7"/>
    <x v="56"/>
    <x v="93"/>
    <s v="HK5372"/>
    <x v="6"/>
    <x v="7"/>
    <n v="4"/>
    <n v="0"/>
    <n v="2"/>
  </r>
  <r>
    <d v="2024-04-01T00:00:00"/>
    <x v="3"/>
    <s v="OEY"/>
    <x v="22"/>
    <x v="7"/>
    <x v="39"/>
    <x v="57"/>
    <s v="HK5371"/>
    <x v="4"/>
    <x v="7"/>
    <n v="51"/>
    <n v="829.5"/>
    <n v="335"/>
  </r>
  <r>
    <d v="2024-04-01T00:00:00"/>
    <x v="3"/>
    <s v="OEY"/>
    <x v="22"/>
    <x v="7"/>
    <x v="40"/>
    <x v="58"/>
    <s v="HK5372"/>
    <x v="6"/>
    <x v="7"/>
    <n v="96"/>
    <n v="1216"/>
    <n v="57"/>
  </r>
  <r>
    <d v="2024-05-01T00:00:00"/>
    <x v="4"/>
    <s v="0BE"/>
    <x v="29"/>
    <x v="3"/>
    <x v="6"/>
    <x v="73"/>
    <s v="HK4457"/>
    <x v="10"/>
    <x v="1"/>
    <n v="25"/>
    <n v="3511"/>
    <n v="603"/>
  </r>
  <r>
    <d v="2024-05-01T00:00:00"/>
    <x v="4"/>
    <s v="0BE"/>
    <x v="29"/>
    <x v="3"/>
    <x v="6"/>
    <x v="73"/>
    <s v="HK5172"/>
    <x v="10"/>
    <x v="1"/>
    <n v="17"/>
    <n v="4853"/>
    <n v="577"/>
  </r>
  <r>
    <d v="2024-05-01T00:00:00"/>
    <x v="4"/>
    <s v="0BE"/>
    <x v="29"/>
    <x v="3"/>
    <x v="6"/>
    <x v="73"/>
    <s v="HK5253"/>
    <x v="10"/>
    <x v="1"/>
    <n v="21"/>
    <n v="4825"/>
    <n v="625"/>
  </r>
  <r>
    <d v="2024-05-01T00:00:00"/>
    <x v="4"/>
    <s v="0BM"/>
    <x v="1"/>
    <x v="1"/>
    <x v="3"/>
    <x v="3"/>
    <s v="HK1750"/>
    <x v="0"/>
    <x v="1"/>
    <n v="24"/>
    <n v="834"/>
    <n v="1012"/>
  </r>
  <r>
    <d v="2024-05-01T00:00:00"/>
    <x v="4"/>
    <s v="0BM"/>
    <x v="1"/>
    <x v="2"/>
    <x v="4"/>
    <x v="4"/>
    <s v="HK1741"/>
    <x v="0"/>
    <x v="1"/>
    <n v="97"/>
    <n v="2154"/>
    <n v="35"/>
  </r>
  <r>
    <d v="2024-05-01T00:00:00"/>
    <x v="4"/>
    <s v="0BM"/>
    <x v="1"/>
    <x v="2"/>
    <x v="4"/>
    <x v="4"/>
    <s v="HK2004"/>
    <x v="0"/>
    <x v="1"/>
    <n v="25"/>
    <n v="713"/>
    <n v="912"/>
  </r>
  <r>
    <d v="2024-05-01T00:00:00"/>
    <x v="4"/>
    <s v="0BM"/>
    <x v="1"/>
    <x v="3"/>
    <x v="5"/>
    <x v="5"/>
    <s v="HK2004"/>
    <x v="0"/>
    <x v="1"/>
    <n v="69"/>
    <n v="1636"/>
    <n v="2318"/>
  </r>
  <r>
    <d v="2024-05-01T00:00:00"/>
    <x v="4"/>
    <s v="0BM"/>
    <x v="1"/>
    <x v="3"/>
    <x v="6"/>
    <x v="6"/>
    <s v="HK1750"/>
    <x v="0"/>
    <x v="1"/>
    <n v="129"/>
    <n v="3383"/>
    <n v="4342"/>
  </r>
  <r>
    <d v="2024-05-01T00:00:00"/>
    <x v="4"/>
    <s v="0BM"/>
    <x v="1"/>
    <x v="3"/>
    <x v="6"/>
    <x v="6"/>
    <s v="HK2095"/>
    <x v="0"/>
    <x v="1"/>
    <n v="151"/>
    <n v="3822"/>
    <n v="5124"/>
  </r>
  <r>
    <d v="2024-05-01T00:00:00"/>
    <x v="4"/>
    <s v="0BN"/>
    <x v="23"/>
    <x v="10"/>
    <x v="31"/>
    <x v="62"/>
    <s v="HK1648"/>
    <x v="0"/>
    <x v="0"/>
    <n v="810"/>
    <n v="3290"/>
    <n v="47"/>
  </r>
  <r>
    <d v="2024-05-01T00:00:00"/>
    <x v="4"/>
    <s v="0BN"/>
    <x v="23"/>
    <x v="10"/>
    <x v="31"/>
    <x v="62"/>
    <s v="HK1762"/>
    <x v="0"/>
    <x v="0"/>
    <n v="910"/>
    <n v="3820"/>
    <n v="54"/>
  </r>
  <r>
    <d v="2024-05-01T00:00:00"/>
    <x v="4"/>
    <s v="0BN"/>
    <x v="23"/>
    <x v="10"/>
    <x v="31"/>
    <x v="62"/>
    <s v="HK1994"/>
    <x v="0"/>
    <x v="0"/>
    <n v="750"/>
    <n v="3000"/>
    <n v="40"/>
  </r>
  <r>
    <d v="2024-05-01T00:00:00"/>
    <x v="4"/>
    <s v="0BP"/>
    <x v="24"/>
    <x v="0"/>
    <x v="0"/>
    <x v="63"/>
    <s v="HK1049"/>
    <x v="2"/>
    <x v="0"/>
    <n v="26"/>
    <n v="325"/>
    <n v="87"/>
  </r>
  <r>
    <d v="2024-05-01T00:00:00"/>
    <x v="4"/>
    <s v="0BP"/>
    <x v="24"/>
    <x v="0"/>
    <x v="0"/>
    <x v="63"/>
    <s v="HK1983"/>
    <x v="0"/>
    <x v="0"/>
    <n v="63"/>
    <n v="788"/>
    <n v="21"/>
  </r>
  <r>
    <d v="2024-05-01T00:00:00"/>
    <x v="4"/>
    <s v="0BP"/>
    <x v="24"/>
    <x v="0"/>
    <x v="0"/>
    <x v="63"/>
    <s v="HK4733"/>
    <x v="2"/>
    <x v="0"/>
    <n v="26"/>
    <n v="325"/>
    <n v="87"/>
  </r>
  <r>
    <d v="2024-05-01T00:00:00"/>
    <x v="4"/>
    <s v="0BP"/>
    <x v="24"/>
    <x v="0"/>
    <x v="0"/>
    <x v="82"/>
    <s v="HK1049"/>
    <x v="2"/>
    <x v="0"/>
    <n v="73"/>
    <n v="913"/>
    <n v="243"/>
  </r>
  <r>
    <d v="2024-05-01T00:00:00"/>
    <x v="4"/>
    <s v="0BP"/>
    <x v="24"/>
    <x v="0"/>
    <x v="0"/>
    <x v="82"/>
    <s v="HK1983"/>
    <x v="0"/>
    <x v="0"/>
    <n v="93"/>
    <n v="1163"/>
    <n v="311"/>
  </r>
  <r>
    <d v="2024-05-01T00:00:00"/>
    <x v="4"/>
    <s v="0BP"/>
    <x v="24"/>
    <x v="0"/>
    <x v="0"/>
    <x v="82"/>
    <s v="HK4733"/>
    <x v="2"/>
    <x v="0"/>
    <n v="45"/>
    <n v="563"/>
    <n v="149"/>
  </r>
  <r>
    <d v="2024-05-01T00:00:00"/>
    <x v="4"/>
    <s v="0BP"/>
    <x v="24"/>
    <x v="0"/>
    <x v="54"/>
    <x v="83"/>
    <s v="HK4733"/>
    <x v="2"/>
    <x v="0"/>
    <n v="32"/>
    <n v="400"/>
    <n v="107"/>
  </r>
  <r>
    <d v="2024-05-01T00:00:00"/>
    <x v="4"/>
    <s v="0BP"/>
    <x v="24"/>
    <x v="0"/>
    <x v="54"/>
    <x v="84"/>
    <s v="HK1049"/>
    <x v="2"/>
    <x v="0"/>
    <n v="78"/>
    <n v="975"/>
    <n v="261"/>
  </r>
  <r>
    <d v="2024-05-01T00:00:00"/>
    <x v="4"/>
    <s v="0BP"/>
    <x v="24"/>
    <x v="0"/>
    <x v="54"/>
    <x v="84"/>
    <s v="HK4733"/>
    <x v="2"/>
    <x v="0"/>
    <n v="31"/>
    <n v="388"/>
    <n v="102"/>
  </r>
  <r>
    <d v="2024-05-01T00:00:00"/>
    <x v="4"/>
    <s v="0BS"/>
    <x v="3"/>
    <x v="1"/>
    <x v="10"/>
    <x v="10"/>
    <s v="HK1198"/>
    <x v="0"/>
    <x v="3"/>
    <n v="23"/>
    <n v="351"/>
    <n v="830"/>
  </r>
  <r>
    <d v="2024-05-01T00:00:00"/>
    <x v="4"/>
    <s v="0BT"/>
    <x v="4"/>
    <x v="4"/>
    <x v="11"/>
    <x v="64"/>
    <s v="HK5224"/>
    <x v="1"/>
    <x v="1"/>
    <n v="83"/>
    <n v="4721"/>
    <n v="37"/>
  </r>
  <r>
    <d v="2024-05-01T00:00:00"/>
    <x v="4"/>
    <s v="0BT"/>
    <x v="4"/>
    <x v="4"/>
    <x v="11"/>
    <x v="64"/>
    <s v="HK5249"/>
    <x v="1"/>
    <x v="1"/>
    <n v="85"/>
    <n v="4903"/>
    <n v="3906"/>
  </r>
  <r>
    <d v="2024-05-01T00:00:00"/>
    <x v="4"/>
    <s v="0BT"/>
    <x v="4"/>
    <x v="4"/>
    <x v="11"/>
    <x v="64"/>
    <s v="HK5269"/>
    <x v="1"/>
    <x v="1"/>
    <n v="89"/>
    <n v="5154"/>
    <n v="4124"/>
  </r>
  <r>
    <d v="2024-05-01T00:00:00"/>
    <x v="4"/>
    <s v="0BT"/>
    <x v="4"/>
    <x v="4"/>
    <x v="11"/>
    <x v="64"/>
    <s v="HK5270"/>
    <x v="1"/>
    <x v="1"/>
    <n v="80"/>
    <n v="4804"/>
    <n v="3754"/>
  </r>
  <r>
    <d v="2024-05-01T00:00:00"/>
    <x v="4"/>
    <s v="0BT"/>
    <x v="4"/>
    <x v="4"/>
    <x v="11"/>
    <x v="64"/>
    <s v="HK5311"/>
    <x v="1"/>
    <x v="1"/>
    <n v="87"/>
    <n v="5170"/>
    <n v="3430"/>
  </r>
  <r>
    <d v="2024-05-01T00:00:00"/>
    <x v="4"/>
    <s v="0BT"/>
    <x v="4"/>
    <x v="4"/>
    <x v="11"/>
    <x v="64"/>
    <s v="HK5332"/>
    <x v="1"/>
    <x v="1"/>
    <n v="88"/>
    <n v="5112"/>
    <n v="3806"/>
  </r>
  <r>
    <d v="2024-05-01T00:00:00"/>
    <x v="4"/>
    <s v="0CC"/>
    <x v="5"/>
    <x v="5"/>
    <x v="12"/>
    <x v="12"/>
    <s v="HK1723"/>
    <x v="0"/>
    <x v="12"/>
    <n v="1"/>
    <n v="9"/>
    <n v="1220"/>
  </r>
  <r>
    <d v="2024-05-01T00:00:00"/>
    <x v="4"/>
    <s v="0CC"/>
    <x v="5"/>
    <x v="5"/>
    <x v="12"/>
    <x v="12"/>
    <s v="HK1723"/>
    <x v="0"/>
    <x v="0"/>
    <n v="6"/>
    <n v="104"/>
    <n v="201"/>
  </r>
  <r>
    <d v="2024-05-01T00:00:00"/>
    <x v="4"/>
    <s v="0CC"/>
    <x v="5"/>
    <x v="5"/>
    <x v="12"/>
    <x v="12"/>
    <s v="HK1723"/>
    <x v="0"/>
    <x v="5"/>
    <n v="15"/>
    <n v="177"/>
    <n v="1702"/>
  </r>
  <r>
    <d v="2024-05-01T00:00:00"/>
    <x v="4"/>
    <s v="0CC"/>
    <x v="5"/>
    <x v="5"/>
    <x v="12"/>
    <x v="12"/>
    <s v="HK1723"/>
    <x v="0"/>
    <x v="2"/>
    <n v="72"/>
    <n v="784"/>
    <n v="13"/>
  </r>
  <r>
    <d v="2024-05-01T00:00:00"/>
    <x v="4"/>
    <s v="0CC"/>
    <x v="5"/>
    <x v="5"/>
    <x v="12"/>
    <x v="12"/>
    <s v="HK1723"/>
    <x v="0"/>
    <x v="4"/>
    <n v="13"/>
    <n v="151"/>
    <n v="1622"/>
  </r>
  <r>
    <d v="2024-05-01T00:00:00"/>
    <x v="4"/>
    <s v="0CK"/>
    <x v="6"/>
    <x v="5"/>
    <x v="13"/>
    <x v="13"/>
    <s v="HK1364"/>
    <x v="0"/>
    <x v="0"/>
    <n v="17"/>
    <n v="2175"/>
    <n v="7230"/>
  </r>
  <r>
    <d v="2024-05-01T00:00:00"/>
    <x v="4"/>
    <s v="0CK"/>
    <x v="6"/>
    <x v="5"/>
    <x v="13"/>
    <x v="13"/>
    <s v="HK1766"/>
    <x v="0"/>
    <x v="0"/>
    <n v="10"/>
    <n v="435"/>
    <n v="1430"/>
  </r>
  <r>
    <d v="2024-05-01T00:00:00"/>
    <x v="4"/>
    <s v="0CK"/>
    <x v="6"/>
    <x v="5"/>
    <x v="13"/>
    <x v="13"/>
    <s v="HK1817"/>
    <x v="0"/>
    <x v="0"/>
    <n v="9"/>
    <n v="1160"/>
    <n v="3840"/>
  </r>
  <r>
    <d v="2024-05-01T00:00:00"/>
    <x v="4"/>
    <s v="0CK"/>
    <x v="6"/>
    <x v="5"/>
    <x v="13"/>
    <x v="13"/>
    <s v="HK2021"/>
    <x v="0"/>
    <x v="0"/>
    <n v="16"/>
    <n v="1950"/>
    <n v="65"/>
  </r>
  <r>
    <d v="2024-05-01T00:00:00"/>
    <x v="4"/>
    <s v="0CK"/>
    <x v="6"/>
    <x v="5"/>
    <x v="13"/>
    <x v="13"/>
    <s v="HK2037"/>
    <x v="0"/>
    <x v="0"/>
    <n v="8"/>
    <n v="1005"/>
    <n v="3330"/>
  </r>
  <r>
    <d v="2024-05-01T00:00:00"/>
    <x v="4"/>
    <s v="0CP"/>
    <x v="7"/>
    <x v="6"/>
    <x v="14"/>
    <x v="75"/>
    <s v="HK383"/>
    <x v="2"/>
    <x v="0"/>
    <n v="23"/>
    <n v="312"/>
    <n v="748"/>
  </r>
  <r>
    <d v="2024-05-01T00:00:00"/>
    <x v="4"/>
    <s v="0CR"/>
    <x v="25"/>
    <x v="3"/>
    <x v="8"/>
    <x v="65"/>
    <s v="HK4014"/>
    <x v="7"/>
    <x v="1"/>
    <n v="34"/>
    <n v="2918"/>
    <n v="3854"/>
  </r>
  <r>
    <d v="2024-05-01T00:00:00"/>
    <x v="4"/>
    <s v="0CR"/>
    <x v="25"/>
    <x v="3"/>
    <x v="8"/>
    <x v="65"/>
    <s v="HK4436"/>
    <x v="7"/>
    <x v="1"/>
    <n v="47"/>
    <n v="3374"/>
    <n v="5204"/>
  </r>
  <r>
    <d v="2024-05-01T00:00:00"/>
    <x v="4"/>
    <s v="0CR"/>
    <x v="25"/>
    <x v="3"/>
    <x v="8"/>
    <x v="65"/>
    <s v="HK5085"/>
    <x v="7"/>
    <x v="1"/>
    <n v="52"/>
    <n v="3963"/>
    <n v="6224"/>
  </r>
  <r>
    <d v="2024-05-01T00:00:00"/>
    <x v="4"/>
    <s v="0CR"/>
    <x v="25"/>
    <x v="3"/>
    <x v="8"/>
    <x v="65"/>
    <s v="HK5177"/>
    <x v="7"/>
    <x v="1"/>
    <n v="17"/>
    <n v="1640"/>
    <n v="2148"/>
  </r>
  <r>
    <d v="2024-05-01T00:00:00"/>
    <x v="4"/>
    <s v="0CT"/>
    <x v="8"/>
    <x v="7"/>
    <x v="15"/>
    <x v="15"/>
    <s v="HK1099"/>
    <x v="2"/>
    <x v="7"/>
    <n v="7"/>
    <n v="954"/>
    <n v="3318"/>
  </r>
  <r>
    <d v="2024-05-01T00:00:00"/>
    <x v="4"/>
    <s v="0CT"/>
    <x v="8"/>
    <x v="7"/>
    <x v="15"/>
    <x v="15"/>
    <s v="HK1099"/>
    <x v="2"/>
    <x v="5"/>
    <n v="40"/>
    <n v="501"/>
    <n v="16"/>
  </r>
  <r>
    <d v="2024-05-01T00:00:00"/>
    <x v="4"/>
    <s v="0CT"/>
    <x v="8"/>
    <x v="7"/>
    <x v="15"/>
    <x v="15"/>
    <s v="HK1099"/>
    <x v="2"/>
    <x v="6"/>
    <n v="65"/>
    <n v="85"/>
    <n v="3"/>
  </r>
  <r>
    <d v="2024-05-01T00:00:00"/>
    <x v="4"/>
    <s v="0DD"/>
    <x v="10"/>
    <x v="6"/>
    <x v="17"/>
    <x v="17"/>
    <s v="HK1680"/>
    <x v="2"/>
    <x v="0"/>
    <n v="12"/>
    <n v="75"/>
    <n v="3"/>
  </r>
  <r>
    <d v="2024-05-01T00:00:00"/>
    <x v="4"/>
    <s v="0DD"/>
    <x v="10"/>
    <x v="6"/>
    <x v="17"/>
    <x v="17"/>
    <s v="HK1680"/>
    <x v="2"/>
    <x v="5"/>
    <n v="6"/>
    <n v="37.5"/>
    <n v="1"/>
  </r>
  <r>
    <d v="2024-05-01T00:00:00"/>
    <x v="4"/>
    <s v="0DD"/>
    <x v="10"/>
    <x v="6"/>
    <x v="17"/>
    <x v="17"/>
    <s v="HK732"/>
    <x v="2"/>
    <x v="9"/>
    <n v="32"/>
    <n v="200"/>
    <n v="8"/>
  </r>
  <r>
    <d v="2024-05-01T00:00:00"/>
    <x v="4"/>
    <s v="0DD"/>
    <x v="10"/>
    <x v="6"/>
    <x v="17"/>
    <x v="17"/>
    <s v="HK732"/>
    <x v="2"/>
    <x v="0"/>
    <n v="32"/>
    <n v="200"/>
    <n v="8"/>
  </r>
  <r>
    <d v="2024-05-01T00:00:00"/>
    <x v="4"/>
    <s v="0DD"/>
    <x v="10"/>
    <x v="6"/>
    <x v="17"/>
    <x v="18"/>
    <s v="HK1680"/>
    <x v="2"/>
    <x v="0"/>
    <n v="8"/>
    <n v="50"/>
    <n v="2"/>
  </r>
  <r>
    <d v="2024-05-01T00:00:00"/>
    <x v="4"/>
    <s v="0DD"/>
    <x v="10"/>
    <x v="6"/>
    <x v="17"/>
    <x v="18"/>
    <s v="HK732"/>
    <x v="2"/>
    <x v="0"/>
    <n v="12"/>
    <n v="75"/>
    <n v="3"/>
  </r>
  <r>
    <d v="2024-05-01T00:00:00"/>
    <x v="4"/>
    <s v="0DD"/>
    <x v="10"/>
    <x v="6"/>
    <x v="18"/>
    <x v="19"/>
    <s v="HK732"/>
    <x v="2"/>
    <x v="0"/>
    <n v="4"/>
    <n v="25"/>
    <n v="1"/>
  </r>
  <r>
    <d v="2024-05-01T00:00:00"/>
    <x v="4"/>
    <s v="0DD"/>
    <x v="10"/>
    <x v="8"/>
    <x v="19"/>
    <x v="20"/>
    <s v="HK1290"/>
    <x v="2"/>
    <x v="0"/>
    <n v="16"/>
    <n v="100"/>
    <n v="4"/>
  </r>
  <r>
    <d v="2024-05-01T00:00:00"/>
    <x v="4"/>
    <s v="0DD"/>
    <x v="10"/>
    <x v="8"/>
    <x v="19"/>
    <x v="21"/>
    <s v="HK1290"/>
    <x v="2"/>
    <x v="0"/>
    <n v="24"/>
    <n v="150"/>
    <n v="6"/>
  </r>
  <r>
    <d v="2024-05-01T00:00:00"/>
    <x v="4"/>
    <s v="0DD"/>
    <x v="10"/>
    <x v="6"/>
    <x v="20"/>
    <x v="22"/>
    <s v="HK1680"/>
    <x v="2"/>
    <x v="0"/>
    <n v="16"/>
    <n v="100"/>
    <n v="4"/>
  </r>
  <r>
    <d v="2024-05-01T00:00:00"/>
    <x v="4"/>
    <s v="0DD"/>
    <x v="10"/>
    <x v="6"/>
    <x v="20"/>
    <x v="22"/>
    <s v="HK1785"/>
    <x v="2"/>
    <x v="0"/>
    <n v="28"/>
    <n v="175"/>
    <n v="7"/>
  </r>
  <r>
    <d v="2024-05-01T00:00:00"/>
    <x v="4"/>
    <s v="0DD"/>
    <x v="10"/>
    <x v="6"/>
    <x v="20"/>
    <x v="17"/>
    <s v="HK1060"/>
    <x v="2"/>
    <x v="0"/>
    <n v="24"/>
    <n v="150"/>
    <n v="6"/>
  </r>
  <r>
    <d v="2024-05-01T00:00:00"/>
    <x v="4"/>
    <s v="0DD"/>
    <x v="10"/>
    <x v="6"/>
    <x v="20"/>
    <x v="17"/>
    <s v="HK1060"/>
    <x v="2"/>
    <x v="5"/>
    <n v="16"/>
    <n v="100"/>
    <n v="4"/>
  </r>
  <r>
    <d v="2024-05-01T00:00:00"/>
    <x v="4"/>
    <s v="0DD"/>
    <x v="10"/>
    <x v="6"/>
    <x v="20"/>
    <x v="17"/>
    <s v="HK1325"/>
    <x v="2"/>
    <x v="0"/>
    <n v="16"/>
    <n v="100"/>
    <n v="4"/>
  </r>
  <r>
    <d v="2024-05-01T00:00:00"/>
    <x v="4"/>
    <s v="0DD"/>
    <x v="10"/>
    <x v="6"/>
    <x v="20"/>
    <x v="17"/>
    <s v="HK1781"/>
    <x v="2"/>
    <x v="9"/>
    <n v="16"/>
    <n v="100"/>
    <n v="4"/>
  </r>
  <r>
    <d v="2024-05-01T00:00:00"/>
    <x v="4"/>
    <s v="0DD"/>
    <x v="10"/>
    <x v="6"/>
    <x v="20"/>
    <x v="17"/>
    <s v="HK1781"/>
    <x v="2"/>
    <x v="0"/>
    <n v="40"/>
    <n v="250"/>
    <n v="10"/>
  </r>
  <r>
    <d v="2024-05-01T00:00:00"/>
    <x v="4"/>
    <s v="0DD"/>
    <x v="10"/>
    <x v="6"/>
    <x v="20"/>
    <x v="17"/>
    <s v="HK1781"/>
    <x v="2"/>
    <x v="13"/>
    <n v="8"/>
    <n v="50"/>
    <n v="2"/>
  </r>
  <r>
    <d v="2024-05-01T00:00:00"/>
    <x v="4"/>
    <s v="0DD"/>
    <x v="10"/>
    <x v="6"/>
    <x v="20"/>
    <x v="17"/>
    <s v="HK1781"/>
    <x v="2"/>
    <x v="5"/>
    <n v="32"/>
    <n v="200"/>
    <n v="8"/>
  </r>
  <r>
    <d v="2024-05-01T00:00:00"/>
    <x v="4"/>
    <s v="0DD"/>
    <x v="10"/>
    <x v="6"/>
    <x v="20"/>
    <x v="17"/>
    <s v="HK419"/>
    <x v="2"/>
    <x v="9"/>
    <n v="8"/>
    <n v="50"/>
    <n v="2"/>
  </r>
  <r>
    <d v="2024-05-01T00:00:00"/>
    <x v="4"/>
    <s v="0DD"/>
    <x v="10"/>
    <x v="6"/>
    <x v="20"/>
    <x v="17"/>
    <s v="HK419"/>
    <x v="2"/>
    <x v="0"/>
    <n v="40"/>
    <n v="250"/>
    <n v="10"/>
  </r>
  <r>
    <d v="2024-05-01T00:00:00"/>
    <x v="4"/>
    <s v="0DD"/>
    <x v="10"/>
    <x v="6"/>
    <x v="20"/>
    <x v="17"/>
    <s v="HK419"/>
    <x v="2"/>
    <x v="13"/>
    <n v="8"/>
    <n v="50"/>
    <n v="2"/>
  </r>
  <r>
    <d v="2024-05-01T00:00:00"/>
    <x v="4"/>
    <s v="0DD"/>
    <x v="10"/>
    <x v="6"/>
    <x v="20"/>
    <x v="17"/>
    <s v="HK419"/>
    <x v="2"/>
    <x v="5"/>
    <n v="40"/>
    <n v="250"/>
    <n v="10"/>
  </r>
  <r>
    <d v="2024-05-01T00:00:00"/>
    <x v="4"/>
    <s v="0DD"/>
    <x v="10"/>
    <x v="6"/>
    <x v="20"/>
    <x v="23"/>
    <s v="HK1060"/>
    <x v="2"/>
    <x v="0"/>
    <n v="8"/>
    <n v="50"/>
    <n v="2"/>
  </r>
  <r>
    <d v="2024-05-01T00:00:00"/>
    <x v="4"/>
    <s v="0DD"/>
    <x v="10"/>
    <x v="6"/>
    <x v="20"/>
    <x v="23"/>
    <s v="HK1060"/>
    <x v="2"/>
    <x v="5"/>
    <n v="12"/>
    <n v="75"/>
    <n v="3"/>
  </r>
  <r>
    <d v="2024-05-01T00:00:00"/>
    <x v="4"/>
    <s v="0DD"/>
    <x v="10"/>
    <x v="6"/>
    <x v="20"/>
    <x v="23"/>
    <s v="HK1325"/>
    <x v="2"/>
    <x v="0"/>
    <n v="30"/>
    <n v="187.5"/>
    <n v="7"/>
  </r>
  <r>
    <d v="2024-05-01T00:00:00"/>
    <x v="4"/>
    <s v="0DD"/>
    <x v="10"/>
    <x v="6"/>
    <x v="20"/>
    <x v="23"/>
    <s v="HK1781"/>
    <x v="2"/>
    <x v="0"/>
    <n v="24"/>
    <n v="150"/>
    <n v="6"/>
  </r>
  <r>
    <d v="2024-05-01T00:00:00"/>
    <x v="4"/>
    <s v="0DD"/>
    <x v="10"/>
    <x v="6"/>
    <x v="20"/>
    <x v="23"/>
    <s v="HK1781"/>
    <x v="2"/>
    <x v="5"/>
    <n v="10"/>
    <n v="62.5"/>
    <n v="2"/>
  </r>
  <r>
    <d v="2024-05-01T00:00:00"/>
    <x v="4"/>
    <s v="0DD"/>
    <x v="10"/>
    <x v="6"/>
    <x v="20"/>
    <x v="23"/>
    <s v="HK419"/>
    <x v="2"/>
    <x v="0"/>
    <n v="12"/>
    <n v="75"/>
    <n v="3"/>
  </r>
  <r>
    <d v="2024-05-01T00:00:00"/>
    <x v="4"/>
    <s v="0DD"/>
    <x v="10"/>
    <x v="6"/>
    <x v="20"/>
    <x v="23"/>
    <s v="HK419"/>
    <x v="2"/>
    <x v="5"/>
    <n v="16"/>
    <n v="100"/>
    <n v="4"/>
  </r>
  <r>
    <d v="2024-05-01T00:00:00"/>
    <x v="4"/>
    <s v="0DD"/>
    <x v="10"/>
    <x v="6"/>
    <x v="21"/>
    <x v="25"/>
    <s v="HK1060"/>
    <x v="2"/>
    <x v="0"/>
    <n v="32"/>
    <n v="200"/>
    <n v="8"/>
  </r>
  <r>
    <d v="2024-05-01T00:00:00"/>
    <x v="4"/>
    <s v="0DD"/>
    <x v="10"/>
    <x v="6"/>
    <x v="21"/>
    <x v="25"/>
    <s v="HK1060"/>
    <x v="2"/>
    <x v="5"/>
    <n v="24"/>
    <n v="150"/>
    <n v="6"/>
  </r>
  <r>
    <d v="2024-05-01T00:00:00"/>
    <x v="4"/>
    <s v="0DD"/>
    <x v="10"/>
    <x v="6"/>
    <x v="21"/>
    <x v="25"/>
    <s v="HK1325"/>
    <x v="2"/>
    <x v="0"/>
    <n v="12"/>
    <n v="75"/>
    <n v="3"/>
  </r>
  <r>
    <d v="2024-05-01T00:00:00"/>
    <x v="4"/>
    <s v="0DD"/>
    <x v="10"/>
    <x v="6"/>
    <x v="21"/>
    <x v="25"/>
    <s v="HK1781"/>
    <x v="2"/>
    <x v="9"/>
    <n v="16"/>
    <n v="100"/>
    <n v="4"/>
  </r>
  <r>
    <d v="2024-05-01T00:00:00"/>
    <x v="4"/>
    <s v="0DD"/>
    <x v="10"/>
    <x v="6"/>
    <x v="21"/>
    <x v="25"/>
    <s v="HK1781"/>
    <x v="2"/>
    <x v="0"/>
    <n v="56"/>
    <n v="350"/>
    <n v="14"/>
  </r>
  <r>
    <d v="2024-05-01T00:00:00"/>
    <x v="4"/>
    <s v="0DD"/>
    <x v="10"/>
    <x v="6"/>
    <x v="21"/>
    <x v="25"/>
    <s v="HK1781"/>
    <x v="2"/>
    <x v="5"/>
    <n v="40"/>
    <n v="250"/>
    <n v="10"/>
  </r>
  <r>
    <d v="2024-05-01T00:00:00"/>
    <x v="4"/>
    <s v="0DD"/>
    <x v="10"/>
    <x v="6"/>
    <x v="21"/>
    <x v="25"/>
    <s v="HK419"/>
    <x v="2"/>
    <x v="9"/>
    <n v="8"/>
    <n v="50"/>
    <n v="2"/>
  </r>
  <r>
    <d v="2024-05-01T00:00:00"/>
    <x v="4"/>
    <s v="0DD"/>
    <x v="10"/>
    <x v="6"/>
    <x v="21"/>
    <x v="25"/>
    <s v="HK419"/>
    <x v="2"/>
    <x v="0"/>
    <n v="40"/>
    <n v="250"/>
    <n v="10"/>
  </r>
  <r>
    <d v="2024-05-01T00:00:00"/>
    <x v="4"/>
    <s v="0DD"/>
    <x v="10"/>
    <x v="6"/>
    <x v="21"/>
    <x v="25"/>
    <s v="HK419"/>
    <x v="2"/>
    <x v="5"/>
    <n v="34"/>
    <n v="212.5"/>
    <n v="8"/>
  </r>
  <r>
    <d v="2024-05-01T00:00:00"/>
    <x v="4"/>
    <s v="0DD"/>
    <x v="10"/>
    <x v="6"/>
    <x v="22"/>
    <x v="27"/>
    <s v="HK1680"/>
    <x v="2"/>
    <x v="0"/>
    <n v="2"/>
    <n v="12.5"/>
    <n v="30"/>
  </r>
  <r>
    <d v="2024-05-01T00:00:00"/>
    <x v="4"/>
    <s v="0DD"/>
    <x v="10"/>
    <x v="6"/>
    <x v="22"/>
    <x v="27"/>
    <s v="HK1785"/>
    <x v="2"/>
    <x v="0"/>
    <n v="24"/>
    <n v="150"/>
    <n v="6"/>
  </r>
  <r>
    <d v="2024-05-01T00:00:00"/>
    <x v="4"/>
    <s v="0DD"/>
    <x v="10"/>
    <x v="6"/>
    <x v="22"/>
    <x v="27"/>
    <s v="HK732"/>
    <x v="2"/>
    <x v="0"/>
    <n v="34"/>
    <n v="212.5"/>
    <n v="8"/>
  </r>
  <r>
    <d v="2024-05-01T00:00:00"/>
    <x v="4"/>
    <s v="0DD"/>
    <x v="10"/>
    <x v="6"/>
    <x v="22"/>
    <x v="28"/>
    <s v="HK1680"/>
    <x v="2"/>
    <x v="0"/>
    <n v="12"/>
    <n v="75"/>
    <n v="3"/>
  </r>
  <r>
    <d v="2024-05-01T00:00:00"/>
    <x v="4"/>
    <s v="0DD"/>
    <x v="10"/>
    <x v="6"/>
    <x v="22"/>
    <x v="28"/>
    <s v="HK732"/>
    <x v="2"/>
    <x v="0"/>
    <n v="8"/>
    <n v="50"/>
    <n v="2"/>
  </r>
  <r>
    <d v="2024-05-01T00:00:00"/>
    <x v="4"/>
    <s v="0DD"/>
    <x v="10"/>
    <x v="6"/>
    <x v="22"/>
    <x v="29"/>
    <s v="HK1785"/>
    <x v="2"/>
    <x v="0"/>
    <n v="36"/>
    <n v="225"/>
    <n v="9"/>
  </r>
  <r>
    <d v="2024-05-01T00:00:00"/>
    <x v="4"/>
    <s v="0DD"/>
    <x v="10"/>
    <x v="6"/>
    <x v="22"/>
    <x v="30"/>
    <s v="HK1680"/>
    <x v="2"/>
    <x v="0"/>
    <n v="4"/>
    <n v="25"/>
    <n v="1"/>
  </r>
  <r>
    <d v="2024-05-01T00:00:00"/>
    <x v="4"/>
    <s v="0DD"/>
    <x v="10"/>
    <x v="6"/>
    <x v="22"/>
    <x v="30"/>
    <s v="HK1785"/>
    <x v="2"/>
    <x v="0"/>
    <n v="24"/>
    <n v="150"/>
    <n v="6"/>
  </r>
  <r>
    <d v="2024-05-01T00:00:00"/>
    <x v="4"/>
    <s v="0DD"/>
    <x v="10"/>
    <x v="6"/>
    <x v="22"/>
    <x v="30"/>
    <s v="HK732"/>
    <x v="2"/>
    <x v="0"/>
    <n v="16"/>
    <n v="100"/>
    <n v="4"/>
  </r>
  <r>
    <d v="2024-05-01T00:00:00"/>
    <x v="4"/>
    <s v="0DD"/>
    <x v="10"/>
    <x v="6"/>
    <x v="22"/>
    <x v="31"/>
    <s v="HK1680"/>
    <x v="2"/>
    <x v="0"/>
    <n v="4"/>
    <n v="25"/>
    <n v="1"/>
  </r>
  <r>
    <d v="2024-05-01T00:00:00"/>
    <x v="4"/>
    <s v="0DD"/>
    <x v="10"/>
    <x v="6"/>
    <x v="22"/>
    <x v="31"/>
    <s v="HK1785"/>
    <x v="2"/>
    <x v="0"/>
    <n v="48"/>
    <n v="300"/>
    <n v="12"/>
  </r>
  <r>
    <d v="2024-05-01T00:00:00"/>
    <x v="4"/>
    <s v="0DD"/>
    <x v="10"/>
    <x v="6"/>
    <x v="22"/>
    <x v="31"/>
    <s v="HK732"/>
    <x v="2"/>
    <x v="0"/>
    <n v="16"/>
    <n v="100"/>
    <n v="4"/>
  </r>
  <r>
    <d v="2024-05-01T00:00:00"/>
    <x v="4"/>
    <s v="0DD"/>
    <x v="10"/>
    <x v="8"/>
    <x v="23"/>
    <x v="32"/>
    <s v="HK1290"/>
    <x v="2"/>
    <x v="0"/>
    <n v="24"/>
    <n v="150"/>
    <n v="6"/>
  </r>
  <r>
    <d v="2024-05-01T00:00:00"/>
    <x v="4"/>
    <s v="0DD"/>
    <x v="10"/>
    <x v="8"/>
    <x v="23"/>
    <x v="33"/>
    <s v="HK1290"/>
    <x v="2"/>
    <x v="0"/>
    <n v="40"/>
    <n v="250"/>
    <n v="10"/>
  </r>
  <r>
    <d v="2024-05-01T00:00:00"/>
    <x v="4"/>
    <s v="0DD"/>
    <x v="10"/>
    <x v="6"/>
    <x v="24"/>
    <x v="34"/>
    <s v="HK1785"/>
    <x v="2"/>
    <x v="0"/>
    <n v="32"/>
    <n v="200"/>
    <n v="8"/>
  </r>
  <r>
    <d v="2024-05-01T00:00:00"/>
    <x v="4"/>
    <s v="0DD"/>
    <x v="10"/>
    <x v="6"/>
    <x v="24"/>
    <x v="35"/>
    <s v="HK1680"/>
    <x v="2"/>
    <x v="0"/>
    <n v="2"/>
    <n v="12.5"/>
    <n v="30"/>
  </r>
  <r>
    <d v="2024-05-01T00:00:00"/>
    <x v="4"/>
    <s v="0DD"/>
    <x v="10"/>
    <x v="6"/>
    <x v="24"/>
    <x v="35"/>
    <s v="HK1785"/>
    <x v="2"/>
    <x v="0"/>
    <n v="42"/>
    <n v="262.5"/>
    <n v="10"/>
  </r>
  <r>
    <d v="2024-05-01T00:00:00"/>
    <x v="4"/>
    <s v="0DD"/>
    <x v="10"/>
    <x v="6"/>
    <x v="24"/>
    <x v="36"/>
    <s v="HK1680"/>
    <x v="2"/>
    <x v="0"/>
    <n v="2"/>
    <n v="12.5"/>
    <n v="30"/>
  </r>
  <r>
    <d v="2024-05-01T00:00:00"/>
    <x v="4"/>
    <s v="0DD"/>
    <x v="10"/>
    <x v="6"/>
    <x v="24"/>
    <x v="36"/>
    <s v="HK732"/>
    <x v="2"/>
    <x v="0"/>
    <n v="8"/>
    <n v="50"/>
    <n v="2"/>
  </r>
  <r>
    <d v="2024-05-01T00:00:00"/>
    <x v="4"/>
    <s v="0DD"/>
    <x v="10"/>
    <x v="8"/>
    <x v="25"/>
    <x v="37"/>
    <s v="HK1290"/>
    <x v="2"/>
    <x v="0"/>
    <n v="4"/>
    <n v="25"/>
    <n v="1"/>
  </r>
  <r>
    <d v="2024-05-01T00:00:00"/>
    <x v="4"/>
    <s v="0DD"/>
    <x v="10"/>
    <x v="6"/>
    <x v="27"/>
    <x v="39"/>
    <s v="HK1680"/>
    <x v="2"/>
    <x v="0"/>
    <n v="6"/>
    <n v="37.5"/>
    <n v="1"/>
  </r>
  <r>
    <d v="2024-05-01T00:00:00"/>
    <x v="4"/>
    <s v="0DD"/>
    <x v="10"/>
    <x v="6"/>
    <x v="27"/>
    <x v="39"/>
    <s v="HK1680"/>
    <x v="2"/>
    <x v="5"/>
    <n v="2"/>
    <n v="12.5"/>
    <n v="30"/>
  </r>
  <r>
    <d v="2024-05-01T00:00:00"/>
    <x v="4"/>
    <s v="0DD"/>
    <x v="10"/>
    <x v="6"/>
    <x v="27"/>
    <x v="39"/>
    <s v="HK732"/>
    <x v="2"/>
    <x v="0"/>
    <n v="24"/>
    <n v="150"/>
    <n v="6"/>
  </r>
  <r>
    <d v="2024-05-01T00:00:00"/>
    <x v="4"/>
    <s v="0DD"/>
    <x v="10"/>
    <x v="6"/>
    <x v="27"/>
    <x v="39"/>
    <s v="HK732"/>
    <x v="2"/>
    <x v="5"/>
    <n v="32"/>
    <n v="200"/>
    <n v="8"/>
  </r>
  <r>
    <d v="2024-05-01T00:00:00"/>
    <x v="4"/>
    <s v="0DG"/>
    <x v="30"/>
    <x v="0"/>
    <x v="2"/>
    <x v="86"/>
    <s v="HK1471"/>
    <x v="0"/>
    <x v="0"/>
    <n v="10"/>
    <n v="2055"/>
    <n v="3420"/>
  </r>
  <r>
    <d v="2024-05-01T00:00:00"/>
    <x v="4"/>
    <s v="0DG"/>
    <x v="30"/>
    <x v="0"/>
    <x v="2"/>
    <x v="86"/>
    <s v="HK1727"/>
    <x v="0"/>
    <x v="0"/>
    <n v="7"/>
    <n v="1140"/>
    <n v="19"/>
  </r>
  <r>
    <d v="2024-05-01T00:00:00"/>
    <x v="4"/>
    <s v="0DG"/>
    <x v="30"/>
    <x v="0"/>
    <x v="2"/>
    <x v="86"/>
    <s v="HK2187"/>
    <x v="0"/>
    <x v="0"/>
    <n v="7"/>
    <n v="1290"/>
    <n v="2130"/>
  </r>
  <r>
    <d v="2024-05-01T00:00:00"/>
    <x v="4"/>
    <s v="0DH"/>
    <x v="26"/>
    <x v="0"/>
    <x v="34"/>
    <x v="67"/>
    <s v="HK2014"/>
    <x v="0"/>
    <x v="0"/>
    <n v="159"/>
    <n v="2776"/>
    <n v="3954"/>
  </r>
  <r>
    <d v="2024-05-01T00:00:00"/>
    <x v="4"/>
    <s v="0DH"/>
    <x v="26"/>
    <x v="0"/>
    <x v="34"/>
    <x v="67"/>
    <s v="HK2096"/>
    <x v="0"/>
    <x v="0"/>
    <n v="141"/>
    <n v="2694"/>
    <n v="3524"/>
  </r>
  <r>
    <d v="2024-05-01T00:00:00"/>
    <x v="4"/>
    <s v="0DL"/>
    <x v="11"/>
    <x v="0"/>
    <x v="28"/>
    <x v="40"/>
    <s v="HK1425"/>
    <x v="0"/>
    <x v="0"/>
    <n v="16"/>
    <n v="4020"/>
    <n v="67"/>
  </r>
  <r>
    <d v="2024-05-01T00:00:00"/>
    <x v="4"/>
    <s v="0DL"/>
    <x v="11"/>
    <x v="0"/>
    <x v="28"/>
    <x v="40"/>
    <s v="HK1970"/>
    <x v="0"/>
    <x v="0"/>
    <n v="12"/>
    <n v="2370"/>
    <n v="3930"/>
  </r>
  <r>
    <d v="2024-05-01T00:00:00"/>
    <x v="4"/>
    <s v="0DL"/>
    <x v="11"/>
    <x v="0"/>
    <x v="28"/>
    <x v="40"/>
    <s v="HK3419"/>
    <x v="3"/>
    <x v="0"/>
    <n v="19"/>
    <n v="2940"/>
    <n v="49"/>
  </r>
  <r>
    <d v="2024-05-01T00:00:00"/>
    <x v="4"/>
    <s v="0DL"/>
    <x v="11"/>
    <x v="0"/>
    <x v="28"/>
    <x v="40"/>
    <s v="HK5403"/>
    <x v="3"/>
    <x v="0"/>
    <n v="11"/>
    <n v="2630"/>
    <n v="4355"/>
  </r>
  <r>
    <d v="2024-05-01T00:00:00"/>
    <x v="4"/>
    <s v="0DL"/>
    <x v="11"/>
    <x v="5"/>
    <x v="13"/>
    <x v="40"/>
    <s v="HK1839"/>
    <x v="0"/>
    <x v="0"/>
    <n v="15"/>
    <n v="1680"/>
    <n v="28"/>
  </r>
  <r>
    <d v="2024-05-01T00:00:00"/>
    <x v="4"/>
    <s v="0DL"/>
    <x v="11"/>
    <x v="5"/>
    <x v="13"/>
    <x v="41"/>
    <s v="HK1535"/>
    <x v="0"/>
    <x v="0"/>
    <n v="17"/>
    <n v="3510"/>
    <n v="5830"/>
  </r>
  <r>
    <d v="2024-05-01T00:00:00"/>
    <x v="4"/>
    <s v="0DL"/>
    <x v="11"/>
    <x v="5"/>
    <x v="13"/>
    <x v="41"/>
    <s v="HK1639"/>
    <x v="0"/>
    <x v="0"/>
    <n v="12"/>
    <n v="3210"/>
    <n v="5330"/>
  </r>
  <r>
    <d v="2024-05-01T00:00:00"/>
    <x v="4"/>
    <s v="0DR"/>
    <x v="13"/>
    <x v="0"/>
    <x v="54"/>
    <x v="87"/>
    <s v="HK1042"/>
    <x v="2"/>
    <x v="0"/>
    <n v="310"/>
    <n v="4340"/>
    <n v="73"/>
  </r>
  <r>
    <d v="2024-05-01T00:00:00"/>
    <x v="4"/>
    <s v="0DR"/>
    <x v="13"/>
    <x v="0"/>
    <x v="54"/>
    <x v="87"/>
    <s v="HK1454"/>
    <x v="0"/>
    <x v="0"/>
    <n v="306"/>
    <n v="4276"/>
    <n v="7330"/>
  </r>
  <r>
    <d v="2024-05-01T00:00:00"/>
    <x v="4"/>
    <s v="0DR"/>
    <x v="13"/>
    <x v="0"/>
    <x v="54"/>
    <x v="87"/>
    <s v="HK1684"/>
    <x v="2"/>
    <x v="0"/>
    <n v="312"/>
    <n v="4355"/>
    <n v="74"/>
  </r>
  <r>
    <d v="2024-05-01T00:00:00"/>
    <x v="4"/>
    <s v="0DR"/>
    <x v="13"/>
    <x v="0"/>
    <x v="54"/>
    <x v="87"/>
    <s v="HK647"/>
    <x v="0"/>
    <x v="0"/>
    <n v="294"/>
    <n v="4110"/>
    <n v="72"/>
  </r>
  <r>
    <d v="2024-05-01T00:00:00"/>
    <x v="4"/>
    <s v="0DR"/>
    <x v="13"/>
    <x v="5"/>
    <x v="30"/>
    <x v="43"/>
    <s v="HK1054"/>
    <x v="2"/>
    <x v="0"/>
    <n v="323"/>
    <n v="4520"/>
    <n v="7430"/>
  </r>
  <r>
    <d v="2024-05-01T00:00:00"/>
    <x v="4"/>
    <s v="0DT"/>
    <x v="27"/>
    <x v="0"/>
    <x v="0"/>
    <x v="94"/>
    <s v="HK1652"/>
    <x v="0"/>
    <x v="0"/>
    <n v="16"/>
    <n v="480"/>
    <n v="12"/>
  </r>
  <r>
    <d v="2024-05-01T00:00:00"/>
    <x v="4"/>
    <s v="0DT"/>
    <x v="27"/>
    <x v="5"/>
    <x v="16"/>
    <x v="95"/>
    <s v="HK1619"/>
    <x v="0"/>
    <x v="0"/>
    <n v="7"/>
    <n v="200"/>
    <n v="5"/>
  </r>
  <r>
    <d v="2024-05-01T00:00:00"/>
    <x v="4"/>
    <s v="0DT"/>
    <x v="27"/>
    <x v="0"/>
    <x v="2"/>
    <x v="79"/>
    <s v="HK1840"/>
    <x v="0"/>
    <x v="0"/>
    <n v="20"/>
    <n v="600"/>
    <n v="15"/>
  </r>
  <r>
    <d v="2024-05-01T00:00:00"/>
    <x v="4"/>
    <s v="0DT"/>
    <x v="27"/>
    <x v="5"/>
    <x v="13"/>
    <x v="96"/>
    <s v="HK1652"/>
    <x v="0"/>
    <x v="0"/>
    <n v="4"/>
    <n v="120"/>
    <n v="3"/>
  </r>
  <r>
    <d v="2024-05-01T00:00:00"/>
    <x v="4"/>
    <s v="0DU"/>
    <x v="14"/>
    <x v="16"/>
    <x v="57"/>
    <x v="97"/>
    <s v="HK1971"/>
    <x v="0"/>
    <x v="0"/>
    <n v="132"/>
    <n v="2183"/>
    <n v="4350"/>
  </r>
  <r>
    <d v="2024-05-01T00:00:00"/>
    <x v="4"/>
    <s v="0DU"/>
    <x v="14"/>
    <x v="0"/>
    <x v="28"/>
    <x v="91"/>
    <s v="HK1819"/>
    <x v="0"/>
    <x v="0"/>
    <n v="220"/>
    <n v="4664"/>
    <n v="72"/>
  </r>
  <r>
    <d v="2024-05-01T00:00:00"/>
    <x v="4"/>
    <s v="0DU"/>
    <x v="14"/>
    <x v="5"/>
    <x v="58"/>
    <x v="98"/>
    <s v="HK745"/>
    <x v="0"/>
    <x v="0"/>
    <n v="14"/>
    <n v="580"/>
    <n v="450"/>
  </r>
  <r>
    <d v="2024-05-01T00:00:00"/>
    <x v="4"/>
    <s v="0DU"/>
    <x v="14"/>
    <x v="5"/>
    <x v="30"/>
    <x v="44"/>
    <s v="HK1739"/>
    <x v="0"/>
    <x v="0"/>
    <n v="103"/>
    <n v="1755"/>
    <n v="34"/>
  </r>
  <r>
    <d v="2024-05-01T00:00:00"/>
    <x v="4"/>
    <s v="0DU"/>
    <x v="14"/>
    <x v="5"/>
    <x v="30"/>
    <x v="44"/>
    <s v="HK2319"/>
    <x v="0"/>
    <x v="0"/>
    <n v="83"/>
    <n v="1050"/>
    <n v="2750"/>
  </r>
  <r>
    <d v="2024-05-01T00:00:00"/>
    <x v="4"/>
    <s v="0DX"/>
    <x v="15"/>
    <x v="0"/>
    <x v="2"/>
    <x v="46"/>
    <s v="HK1380"/>
    <x v="2"/>
    <x v="0"/>
    <n v="160"/>
    <n v="2400"/>
    <n v="60"/>
  </r>
  <r>
    <d v="2024-05-01T00:00:00"/>
    <x v="4"/>
    <s v="0DX"/>
    <x v="15"/>
    <x v="0"/>
    <x v="2"/>
    <x v="46"/>
    <s v="HK1784"/>
    <x v="2"/>
    <x v="0"/>
    <n v="106"/>
    <n v="1600"/>
    <n v="40"/>
  </r>
  <r>
    <d v="2024-05-01T00:00:00"/>
    <x v="4"/>
    <s v="0DX"/>
    <x v="15"/>
    <x v="0"/>
    <x v="2"/>
    <x v="46"/>
    <s v="HK531"/>
    <x v="2"/>
    <x v="0"/>
    <n v="85"/>
    <n v="1280"/>
    <n v="32"/>
  </r>
  <r>
    <d v="2024-05-01T00:00:00"/>
    <x v="4"/>
    <s v="0DX"/>
    <x v="15"/>
    <x v="10"/>
    <x v="31"/>
    <x v="47"/>
    <s v="HK1136"/>
    <x v="2"/>
    <x v="0"/>
    <n v="73"/>
    <n v="1092"/>
    <n v="2370"/>
  </r>
  <r>
    <d v="2024-05-01T00:00:00"/>
    <x v="4"/>
    <s v="0DX"/>
    <x v="15"/>
    <x v="10"/>
    <x v="31"/>
    <x v="47"/>
    <s v="HK1159"/>
    <x v="2"/>
    <x v="0"/>
    <n v="104"/>
    <n v="1560"/>
    <n v="39"/>
  </r>
  <r>
    <d v="2024-05-01T00:00:00"/>
    <x v="4"/>
    <s v="0DX"/>
    <x v="15"/>
    <x v="10"/>
    <x v="31"/>
    <x v="47"/>
    <s v="HK370"/>
    <x v="2"/>
    <x v="0"/>
    <n v="53"/>
    <n v="800"/>
    <n v="20"/>
  </r>
  <r>
    <d v="2024-05-01T00:00:00"/>
    <x v="4"/>
    <s v="0DX"/>
    <x v="15"/>
    <x v="10"/>
    <x v="31"/>
    <x v="47"/>
    <s v="HK673"/>
    <x v="2"/>
    <x v="0"/>
    <n v="189"/>
    <n v="2840"/>
    <n v="71"/>
  </r>
  <r>
    <d v="2024-05-01T00:00:00"/>
    <x v="4"/>
    <s v="0DX"/>
    <x v="15"/>
    <x v="10"/>
    <x v="31"/>
    <x v="47"/>
    <s v="HK946"/>
    <x v="2"/>
    <x v="0"/>
    <n v="77"/>
    <n v="1160"/>
    <n v="29"/>
  </r>
  <r>
    <d v="2024-05-01T00:00:00"/>
    <x v="4"/>
    <s v="0DX"/>
    <x v="15"/>
    <x v="0"/>
    <x v="34"/>
    <x v="69"/>
    <s v="HK1160"/>
    <x v="2"/>
    <x v="0"/>
    <n v="136"/>
    <n v="2040"/>
    <n v="51"/>
  </r>
  <r>
    <d v="2024-05-01T00:00:00"/>
    <x v="4"/>
    <s v="0DX"/>
    <x v="15"/>
    <x v="0"/>
    <x v="34"/>
    <x v="69"/>
    <s v="HK616"/>
    <x v="2"/>
    <x v="0"/>
    <n v="96"/>
    <n v="1440"/>
    <n v="36"/>
  </r>
  <r>
    <d v="2024-05-01T00:00:00"/>
    <x v="4"/>
    <s v="0DY"/>
    <x v="16"/>
    <x v="6"/>
    <x v="32"/>
    <x v="48"/>
    <s v="HK1674"/>
    <x v="2"/>
    <x v="0"/>
    <n v="2"/>
    <n v="0"/>
    <n v="3"/>
  </r>
  <r>
    <d v="2024-05-01T00:00:00"/>
    <x v="4"/>
    <s v="0DY"/>
    <x v="16"/>
    <x v="6"/>
    <x v="32"/>
    <x v="48"/>
    <s v="HK389"/>
    <x v="2"/>
    <x v="0"/>
    <n v="53"/>
    <n v="552"/>
    <n v="2210"/>
  </r>
  <r>
    <d v="2024-05-01T00:00:00"/>
    <x v="4"/>
    <s v="0EW"/>
    <x v="28"/>
    <x v="7"/>
    <x v="41"/>
    <x v="71"/>
    <s v="HK5356"/>
    <x v="8"/>
    <x v="7"/>
    <n v="1"/>
    <n v="14"/>
    <n v="43"/>
  </r>
  <r>
    <d v="2024-05-01T00:00:00"/>
    <x v="4"/>
    <s v="0EW"/>
    <x v="28"/>
    <x v="4"/>
    <x v="59"/>
    <x v="71"/>
    <s v="HK5207"/>
    <x v="8"/>
    <x v="5"/>
    <n v="1"/>
    <n v="14"/>
    <n v="11"/>
  </r>
  <r>
    <d v="2024-05-01T00:00:00"/>
    <x v="4"/>
    <s v="0EW"/>
    <x v="28"/>
    <x v="12"/>
    <x v="42"/>
    <x v="70"/>
    <s v="HK5356"/>
    <x v="8"/>
    <x v="7"/>
    <n v="4"/>
    <n v="71"/>
    <n v="159"/>
  </r>
  <r>
    <d v="2024-05-01T00:00:00"/>
    <x v="4"/>
    <s v="0EW"/>
    <x v="28"/>
    <x v="7"/>
    <x v="60"/>
    <x v="71"/>
    <s v="HK5207"/>
    <x v="8"/>
    <x v="5"/>
    <n v="8"/>
    <n v="123"/>
    <n v="806"/>
  </r>
  <r>
    <d v="2024-05-01T00:00:00"/>
    <x v="4"/>
    <s v="0EW"/>
    <x v="28"/>
    <x v="7"/>
    <x v="60"/>
    <x v="71"/>
    <s v="HK5207"/>
    <x v="8"/>
    <x v="6"/>
    <n v="2"/>
    <n v="27"/>
    <n v="207"/>
  </r>
  <r>
    <d v="2024-05-01T00:00:00"/>
    <x v="4"/>
    <s v="0EW"/>
    <x v="28"/>
    <x v="7"/>
    <x v="60"/>
    <x v="71"/>
    <s v="HK5359"/>
    <x v="8"/>
    <x v="5"/>
    <n v="2"/>
    <n v="35"/>
    <n v="209"/>
  </r>
  <r>
    <d v="2024-05-01T00:00:00"/>
    <x v="4"/>
    <s v="0EW"/>
    <x v="28"/>
    <x v="7"/>
    <x v="60"/>
    <x v="71"/>
    <s v="HK5359"/>
    <x v="8"/>
    <x v="6"/>
    <n v="3"/>
    <n v="50"/>
    <n v="31"/>
  </r>
  <r>
    <d v="2024-05-01T00:00:00"/>
    <x v="4"/>
    <s v="0EW"/>
    <x v="28"/>
    <x v="7"/>
    <x v="15"/>
    <x v="71"/>
    <s v="HK5207"/>
    <x v="8"/>
    <x v="7"/>
    <n v="8"/>
    <n v="202"/>
    <n v="508"/>
  </r>
  <r>
    <d v="2024-05-01T00:00:00"/>
    <x v="4"/>
    <s v="0EW"/>
    <x v="28"/>
    <x v="7"/>
    <x v="15"/>
    <x v="71"/>
    <s v="HK5356"/>
    <x v="8"/>
    <x v="7"/>
    <n v="2"/>
    <n v="59"/>
    <n v="155"/>
  </r>
  <r>
    <d v="2024-05-01T00:00:00"/>
    <x v="4"/>
    <s v="0EW"/>
    <x v="28"/>
    <x v="7"/>
    <x v="15"/>
    <x v="71"/>
    <s v="HK5359"/>
    <x v="8"/>
    <x v="7"/>
    <n v="8"/>
    <n v="144"/>
    <n v="556"/>
  </r>
  <r>
    <d v="2024-05-01T00:00:00"/>
    <x v="4"/>
    <s v="0EW"/>
    <x v="28"/>
    <x v="7"/>
    <x v="15"/>
    <x v="71"/>
    <s v="HK5359"/>
    <x v="8"/>
    <x v="6"/>
    <n v="2"/>
    <n v="30"/>
    <n v="56"/>
  </r>
  <r>
    <d v="2024-05-01T00:00:00"/>
    <x v="4"/>
    <s v="0EW"/>
    <x v="28"/>
    <x v="17"/>
    <x v="61"/>
    <x v="71"/>
    <s v="HK5207"/>
    <x v="8"/>
    <x v="5"/>
    <n v="4"/>
    <n v="55"/>
    <n v="355"/>
  </r>
  <r>
    <d v="2024-05-01T00:00:00"/>
    <x v="4"/>
    <s v="0EW"/>
    <x v="28"/>
    <x v="4"/>
    <x v="62"/>
    <x v="71"/>
    <s v="HK5207"/>
    <x v="8"/>
    <x v="7"/>
    <n v="1"/>
    <n v="47"/>
    <n v="58"/>
  </r>
  <r>
    <d v="2024-05-01T00:00:00"/>
    <x v="4"/>
    <s v="0EW"/>
    <x v="28"/>
    <x v="4"/>
    <x v="62"/>
    <x v="71"/>
    <s v="HK5356"/>
    <x v="8"/>
    <x v="7"/>
    <n v="4"/>
    <n v="74"/>
    <n v="217"/>
  </r>
  <r>
    <d v="2024-05-01T00:00:00"/>
    <x v="4"/>
    <s v="0EW"/>
    <x v="28"/>
    <x v="4"/>
    <x v="62"/>
    <x v="71"/>
    <s v="HK5359"/>
    <x v="8"/>
    <x v="7"/>
    <n v="1"/>
    <n v="19"/>
    <n v="46"/>
  </r>
  <r>
    <d v="2024-05-01T00:00:00"/>
    <x v="4"/>
    <s v="0EW"/>
    <x v="28"/>
    <x v="15"/>
    <x v="52"/>
    <x v="71"/>
    <s v="HK5356"/>
    <x v="8"/>
    <x v="7"/>
    <n v="1"/>
    <n v="20"/>
    <n v="46"/>
  </r>
  <r>
    <d v="2024-05-01T00:00:00"/>
    <x v="4"/>
    <s v="0EW"/>
    <x v="28"/>
    <x v="15"/>
    <x v="52"/>
    <x v="71"/>
    <s v="HK5359"/>
    <x v="8"/>
    <x v="7"/>
    <n v="4"/>
    <n v="70"/>
    <n v="226"/>
  </r>
  <r>
    <d v="2024-05-01T00:00:00"/>
    <x v="4"/>
    <s v="0EW"/>
    <x v="28"/>
    <x v="13"/>
    <x v="44"/>
    <x v="70"/>
    <s v="HK5356"/>
    <x v="8"/>
    <x v="7"/>
    <n v="1"/>
    <n v="18"/>
    <n v="12"/>
  </r>
  <r>
    <d v="2024-05-01T00:00:00"/>
    <x v="4"/>
    <s v="0EW"/>
    <x v="28"/>
    <x v="13"/>
    <x v="44"/>
    <x v="71"/>
    <s v="HK5207"/>
    <x v="8"/>
    <x v="7"/>
    <n v="1"/>
    <n v="31"/>
    <n v="219"/>
  </r>
  <r>
    <d v="2024-05-01T00:00:00"/>
    <x v="4"/>
    <s v="0EW"/>
    <x v="28"/>
    <x v="13"/>
    <x v="44"/>
    <x v="71"/>
    <s v="HK5359"/>
    <x v="8"/>
    <x v="5"/>
    <n v="4"/>
    <n v="62"/>
    <n v="387"/>
  </r>
  <r>
    <d v="2024-05-01T00:00:00"/>
    <x v="4"/>
    <s v="0EW"/>
    <x v="28"/>
    <x v="7"/>
    <x v="45"/>
    <x v="71"/>
    <s v="HK5207"/>
    <x v="8"/>
    <x v="7"/>
    <n v="4"/>
    <n v="134"/>
    <n v="172"/>
  </r>
  <r>
    <d v="2024-05-01T00:00:00"/>
    <x v="4"/>
    <s v="0EW"/>
    <x v="28"/>
    <x v="7"/>
    <x v="45"/>
    <x v="71"/>
    <s v="HK5207"/>
    <x v="8"/>
    <x v="5"/>
    <n v="6"/>
    <n v="90"/>
    <n v="229"/>
  </r>
  <r>
    <d v="2024-05-01T00:00:00"/>
    <x v="4"/>
    <s v="0EW"/>
    <x v="28"/>
    <x v="7"/>
    <x v="45"/>
    <x v="71"/>
    <s v="HK5356"/>
    <x v="8"/>
    <x v="7"/>
    <n v="18"/>
    <n v="316"/>
    <n v="694"/>
  </r>
  <r>
    <d v="2024-05-01T00:00:00"/>
    <x v="4"/>
    <s v="0EW"/>
    <x v="28"/>
    <x v="7"/>
    <x v="45"/>
    <x v="71"/>
    <s v="HK5359"/>
    <x v="8"/>
    <x v="7"/>
    <n v="13"/>
    <n v="254"/>
    <n v="531"/>
  </r>
  <r>
    <d v="2024-05-01T00:00:00"/>
    <x v="4"/>
    <s v="0EW"/>
    <x v="28"/>
    <x v="13"/>
    <x v="46"/>
    <x v="71"/>
    <s v="HK5207"/>
    <x v="8"/>
    <x v="5"/>
    <n v="3"/>
    <n v="45"/>
    <n v="318"/>
  </r>
  <r>
    <d v="2024-05-01T00:00:00"/>
    <x v="4"/>
    <s v="0EW"/>
    <x v="28"/>
    <x v="13"/>
    <x v="46"/>
    <x v="71"/>
    <s v="HK5207"/>
    <x v="8"/>
    <x v="6"/>
    <n v="1"/>
    <n v="10"/>
    <n v="5"/>
  </r>
  <r>
    <d v="2024-05-01T00:00:00"/>
    <x v="4"/>
    <s v="0EW"/>
    <x v="28"/>
    <x v="13"/>
    <x v="46"/>
    <x v="71"/>
    <s v="HK5359"/>
    <x v="8"/>
    <x v="5"/>
    <n v="2"/>
    <n v="24"/>
    <n v="128"/>
  </r>
  <r>
    <d v="2024-05-01T00:00:00"/>
    <x v="4"/>
    <s v="0EW"/>
    <x v="28"/>
    <x v="17"/>
    <x v="63"/>
    <x v="71"/>
    <s v="HK5207"/>
    <x v="8"/>
    <x v="5"/>
    <n v="3"/>
    <n v="47"/>
    <n v="231"/>
  </r>
  <r>
    <d v="2024-05-01T00:00:00"/>
    <x v="4"/>
    <s v="0EW"/>
    <x v="28"/>
    <x v="17"/>
    <x v="63"/>
    <x v="71"/>
    <s v="HK5359"/>
    <x v="8"/>
    <x v="5"/>
    <n v="5"/>
    <n v="70"/>
    <n v="361"/>
  </r>
  <r>
    <d v="2024-05-01T00:00:00"/>
    <x v="4"/>
    <s v="0EW"/>
    <x v="28"/>
    <x v="7"/>
    <x v="47"/>
    <x v="71"/>
    <s v="HK5356"/>
    <x v="8"/>
    <x v="7"/>
    <n v="3"/>
    <n v="63"/>
    <n v="231"/>
  </r>
  <r>
    <d v="2024-05-01T00:00:00"/>
    <x v="4"/>
    <s v="0EW"/>
    <x v="28"/>
    <x v="7"/>
    <x v="49"/>
    <x v="71"/>
    <s v="HK5207"/>
    <x v="8"/>
    <x v="7"/>
    <n v="4"/>
    <n v="131"/>
    <n v="228"/>
  </r>
  <r>
    <d v="2024-05-01T00:00:00"/>
    <x v="4"/>
    <s v="0EW"/>
    <x v="28"/>
    <x v="7"/>
    <x v="49"/>
    <x v="71"/>
    <s v="HK5207"/>
    <x v="8"/>
    <x v="5"/>
    <n v="4"/>
    <n v="64"/>
    <n v="214"/>
  </r>
  <r>
    <d v="2024-05-01T00:00:00"/>
    <x v="4"/>
    <s v="0EW"/>
    <x v="28"/>
    <x v="7"/>
    <x v="49"/>
    <x v="71"/>
    <s v="HK5356"/>
    <x v="8"/>
    <x v="7"/>
    <n v="2"/>
    <n v="29"/>
    <n v="57"/>
  </r>
  <r>
    <d v="2024-05-01T00:00:00"/>
    <x v="4"/>
    <s v="0EW"/>
    <x v="28"/>
    <x v="7"/>
    <x v="49"/>
    <x v="71"/>
    <s v="HK5359"/>
    <x v="8"/>
    <x v="7"/>
    <n v="3"/>
    <n v="49"/>
    <n v="137"/>
  </r>
  <r>
    <d v="2024-05-01T00:00:00"/>
    <x v="4"/>
    <s v="0EW"/>
    <x v="28"/>
    <x v="14"/>
    <x v="50"/>
    <x v="70"/>
    <s v="HK5356"/>
    <x v="8"/>
    <x v="7"/>
    <n v="4"/>
    <n v="83"/>
    <n v="283"/>
  </r>
  <r>
    <d v="2024-05-01T00:00:00"/>
    <x v="4"/>
    <s v="0EW"/>
    <x v="28"/>
    <x v="14"/>
    <x v="50"/>
    <x v="71"/>
    <s v="HK5356"/>
    <x v="8"/>
    <x v="7"/>
    <n v="1"/>
    <n v="31"/>
    <n v="121"/>
  </r>
  <r>
    <d v="2024-05-01T00:00:00"/>
    <x v="4"/>
    <s v="0EW"/>
    <x v="28"/>
    <x v="7"/>
    <x v="37"/>
    <x v="71"/>
    <s v="HK5207"/>
    <x v="8"/>
    <x v="7"/>
    <n v="4"/>
    <n v="74"/>
    <n v="305"/>
  </r>
  <r>
    <d v="2024-05-01T00:00:00"/>
    <x v="4"/>
    <s v="0EW"/>
    <x v="28"/>
    <x v="7"/>
    <x v="37"/>
    <x v="71"/>
    <s v="HK5356"/>
    <x v="8"/>
    <x v="7"/>
    <n v="11"/>
    <n v="213"/>
    <n v="1091"/>
  </r>
  <r>
    <d v="2024-05-01T00:00:00"/>
    <x v="4"/>
    <s v="0EW"/>
    <x v="28"/>
    <x v="7"/>
    <x v="37"/>
    <x v="71"/>
    <s v="HK5359"/>
    <x v="8"/>
    <x v="7"/>
    <n v="7"/>
    <n v="142"/>
    <n v="584"/>
  </r>
  <r>
    <d v="2024-05-01T00:00:00"/>
    <x v="4"/>
    <s v="0EX"/>
    <x v="20"/>
    <x v="7"/>
    <x v="36"/>
    <x v="53"/>
    <s v="HK5416"/>
    <x v="6"/>
    <x v="7"/>
    <n v="10"/>
    <n v="171"/>
    <n v="730"/>
  </r>
  <r>
    <d v="2024-05-01T00:00:00"/>
    <x v="4"/>
    <s v="0EX"/>
    <x v="20"/>
    <x v="7"/>
    <x v="37"/>
    <x v="72"/>
    <s v="HK5416"/>
    <x v="6"/>
    <x v="7"/>
    <n v="92"/>
    <n v="1639"/>
    <n v="5242"/>
  </r>
  <r>
    <d v="2024-05-01T00:00:00"/>
    <x v="4"/>
    <s v="ODV"/>
    <x v="21"/>
    <x v="5"/>
    <x v="12"/>
    <x v="55"/>
    <s v="HK1738"/>
    <x v="0"/>
    <x v="0"/>
    <n v="135"/>
    <n v="1781"/>
    <n v="39"/>
  </r>
  <r>
    <d v="2024-05-01T00:00:00"/>
    <x v="4"/>
    <s v="ODV"/>
    <x v="21"/>
    <x v="5"/>
    <x v="12"/>
    <x v="55"/>
    <s v="HK1738"/>
    <x v="0"/>
    <x v="10"/>
    <n v="1"/>
    <n v="15"/>
    <n v="17"/>
  </r>
  <r>
    <d v="2024-05-01T00:00:00"/>
    <x v="4"/>
    <s v="ODV"/>
    <x v="21"/>
    <x v="5"/>
    <x v="12"/>
    <x v="55"/>
    <s v="HK1738"/>
    <x v="0"/>
    <x v="5"/>
    <n v="51"/>
    <n v="737"/>
    <n v="20"/>
  </r>
  <r>
    <d v="2024-05-01T00:00:00"/>
    <x v="4"/>
    <s v="ODV"/>
    <x v="21"/>
    <x v="5"/>
    <x v="12"/>
    <x v="55"/>
    <s v="HK1738"/>
    <x v="0"/>
    <x v="2"/>
    <n v="31"/>
    <n v="374"/>
    <n v="11"/>
  </r>
  <r>
    <d v="2024-05-01T00:00:00"/>
    <x v="4"/>
    <s v="ODV"/>
    <x v="21"/>
    <x v="5"/>
    <x v="12"/>
    <x v="55"/>
    <s v="HK1738"/>
    <x v="11"/>
    <x v="4"/>
    <n v="10"/>
    <n v="135"/>
    <n v="4"/>
  </r>
  <r>
    <d v="2024-05-01T00:00:00"/>
    <x v="4"/>
    <s v="OEY"/>
    <x v="22"/>
    <x v="7"/>
    <x v="38"/>
    <x v="56"/>
    <s v="HK5371"/>
    <x v="4"/>
    <x v="7"/>
    <n v="53"/>
    <n v="574"/>
    <n v="368"/>
  </r>
  <r>
    <d v="2024-05-01T00:00:00"/>
    <x v="4"/>
    <s v="OEY"/>
    <x v="22"/>
    <x v="7"/>
    <x v="39"/>
    <x v="57"/>
    <s v="HK5371"/>
    <x v="4"/>
    <x v="7"/>
    <n v="38"/>
    <n v="470"/>
    <n v="26"/>
  </r>
  <r>
    <d v="2024-05-01T00:00:00"/>
    <x v="4"/>
    <s v="OEY"/>
    <x v="22"/>
    <x v="7"/>
    <x v="40"/>
    <x v="58"/>
    <s v="HK5372"/>
    <x v="6"/>
    <x v="7"/>
    <n v="149"/>
    <n v="1713"/>
    <n v="788"/>
  </r>
  <r>
    <d v="2024-06-01T00:00:00"/>
    <x v="5"/>
    <s v="0BE"/>
    <x v="29"/>
    <x v="18"/>
    <x v="64"/>
    <x v="99"/>
    <s v="HK1468"/>
    <x v="0"/>
    <x v="3"/>
    <n v="120"/>
    <n v="1321.64"/>
    <n v="376"/>
  </r>
  <r>
    <d v="2024-06-01T00:00:00"/>
    <x v="5"/>
    <s v="0BE"/>
    <x v="29"/>
    <x v="0"/>
    <x v="65"/>
    <x v="100"/>
    <s v="HK1671"/>
    <x v="2"/>
    <x v="0"/>
    <n v="137"/>
    <n v="2.74"/>
    <n v="38"/>
  </r>
  <r>
    <d v="2024-06-01T00:00:00"/>
    <x v="5"/>
    <s v="0BE"/>
    <x v="29"/>
    <x v="0"/>
    <x v="65"/>
    <x v="100"/>
    <s v="HK2066"/>
    <x v="0"/>
    <x v="0"/>
    <n v="180"/>
    <n v="3.6"/>
    <n v="65"/>
  </r>
  <r>
    <d v="2024-06-01T00:00:00"/>
    <x v="5"/>
    <s v="0BE"/>
    <x v="29"/>
    <x v="0"/>
    <x v="65"/>
    <x v="100"/>
    <s v="HK638"/>
    <x v="2"/>
    <x v="0"/>
    <n v="166"/>
    <n v="3.32"/>
    <n v="50"/>
  </r>
  <r>
    <d v="2024-06-01T00:00:00"/>
    <x v="5"/>
    <s v="0BE"/>
    <x v="29"/>
    <x v="3"/>
    <x v="6"/>
    <x v="73"/>
    <s v="HK4457"/>
    <x v="9"/>
    <x v="1"/>
    <n v="79"/>
    <n v="3545.51"/>
    <n v="614"/>
  </r>
  <r>
    <d v="2024-06-01T00:00:00"/>
    <x v="5"/>
    <s v="0BE"/>
    <x v="29"/>
    <x v="3"/>
    <x v="6"/>
    <x v="73"/>
    <s v="HK5172"/>
    <x v="9"/>
    <x v="1"/>
    <n v="116"/>
    <n v="5013.32"/>
    <n v="622"/>
  </r>
  <r>
    <d v="2024-06-01T00:00:00"/>
    <x v="5"/>
    <s v="0BE"/>
    <x v="29"/>
    <x v="3"/>
    <x v="6"/>
    <x v="73"/>
    <s v="HK5253"/>
    <x v="10"/>
    <x v="1"/>
    <n v="95"/>
    <n v="4892.5600000000004"/>
    <n v="555"/>
  </r>
  <r>
    <d v="2024-06-01T00:00:00"/>
    <x v="5"/>
    <s v="0BH"/>
    <x v="0"/>
    <x v="0"/>
    <x v="0"/>
    <x v="0"/>
    <s v="HK2108"/>
    <x v="0"/>
    <x v="0"/>
    <n v="1"/>
    <n v="350"/>
    <n v="5"/>
  </r>
  <r>
    <d v="2024-06-01T00:00:00"/>
    <x v="5"/>
    <s v="0BH"/>
    <x v="0"/>
    <x v="0"/>
    <x v="28"/>
    <x v="101"/>
    <s v="HK2108"/>
    <x v="0"/>
    <x v="0"/>
    <n v="2"/>
    <n v="450"/>
    <n v="630"/>
  </r>
  <r>
    <d v="2024-06-01T00:00:00"/>
    <x v="5"/>
    <s v="0BH"/>
    <x v="0"/>
    <x v="0"/>
    <x v="28"/>
    <x v="59"/>
    <s v="HK1731"/>
    <x v="0"/>
    <x v="0"/>
    <n v="1"/>
    <n v="231"/>
    <n v="330"/>
  </r>
  <r>
    <d v="2024-06-01T00:00:00"/>
    <x v="5"/>
    <s v="0BH"/>
    <x v="0"/>
    <x v="0"/>
    <x v="28"/>
    <x v="59"/>
    <s v="HK2108"/>
    <x v="0"/>
    <x v="0"/>
    <n v="5"/>
    <n v="1000"/>
    <n v="1430"/>
  </r>
  <r>
    <d v="2024-06-01T00:00:00"/>
    <x v="5"/>
    <s v="0BH"/>
    <x v="0"/>
    <x v="0"/>
    <x v="28"/>
    <x v="59"/>
    <s v="HK2321"/>
    <x v="0"/>
    <x v="0"/>
    <n v="1"/>
    <n v="301"/>
    <n v="430"/>
  </r>
  <r>
    <d v="2024-06-01T00:00:00"/>
    <x v="5"/>
    <s v="0BH"/>
    <x v="0"/>
    <x v="0"/>
    <x v="28"/>
    <x v="77"/>
    <s v="HK2108"/>
    <x v="0"/>
    <x v="0"/>
    <n v="4"/>
    <n v="980"/>
    <n v="14"/>
  </r>
  <r>
    <d v="2024-06-01T00:00:00"/>
    <x v="5"/>
    <s v="0BH"/>
    <x v="0"/>
    <x v="0"/>
    <x v="1"/>
    <x v="1"/>
    <s v="HK2171"/>
    <x v="0"/>
    <x v="0"/>
    <n v="15"/>
    <n v="3031"/>
    <n v="2152"/>
  </r>
  <r>
    <d v="2024-06-01T00:00:00"/>
    <x v="5"/>
    <s v="0BH"/>
    <x v="0"/>
    <x v="0"/>
    <x v="2"/>
    <x v="78"/>
    <s v="HK1731"/>
    <x v="0"/>
    <x v="0"/>
    <n v="1"/>
    <n v="210"/>
    <n v="3"/>
  </r>
  <r>
    <d v="2024-06-01T00:00:00"/>
    <x v="5"/>
    <s v="0BH"/>
    <x v="0"/>
    <x v="0"/>
    <x v="2"/>
    <x v="78"/>
    <s v="HK2321"/>
    <x v="0"/>
    <x v="0"/>
    <n v="3"/>
    <n v="910"/>
    <n v="13"/>
  </r>
  <r>
    <d v="2024-06-01T00:00:00"/>
    <x v="5"/>
    <s v="0BH"/>
    <x v="0"/>
    <x v="0"/>
    <x v="2"/>
    <x v="2"/>
    <s v="HK1731"/>
    <x v="0"/>
    <x v="0"/>
    <n v="14"/>
    <n v="3731"/>
    <n v="2063"/>
  </r>
  <r>
    <d v="2024-06-01T00:00:00"/>
    <x v="5"/>
    <s v="0BH"/>
    <x v="0"/>
    <x v="0"/>
    <x v="2"/>
    <x v="2"/>
    <s v="HK2321"/>
    <x v="0"/>
    <x v="0"/>
    <n v="2"/>
    <n v="630"/>
    <n v="9"/>
  </r>
  <r>
    <d v="2024-06-01T00:00:00"/>
    <x v="5"/>
    <s v="0BH"/>
    <x v="0"/>
    <x v="0"/>
    <x v="2"/>
    <x v="80"/>
    <s v="HK1731"/>
    <x v="0"/>
    <x v="0"/>
    <n v="2"/>
    <n v="420"/>
    <n v="6"/>
  </r>
  <r>
    <d v="2024-06-01T00:00:00"/>
    <x v="5"/>
    <s v="0BH"/>
    <x v="0"/>
    <x v="0"/>
    <x v="2"/>
    <x v="80"/>
    <s v="HK2321"/>
    <x v="0"/>
    <x v="0"/>
    <n v="8"/>
    <n v="2401"/>
    <n v="2245"/>
  </r>
  <r>
    <d v="2024-06-01T00:00:00"/>
    <x v="5"/>
    <s v="0BM"/>
    <x v="1"/>
    <x v="1"/>
    <x v="3"/>
    <x v="3"/>
    <s v="HK1750"/>
    <x v="0"/>
    <x v="1"/>
    <n v="24"/>
    <n v="600"/>
    <n v="636"/>
  </r>
  <r>
    <d v="2024-06-01T00:00:00"/>
    <x v="5"/>
    <s v="0BM"/>
    <x v="1"/>
    <x v="2"/>
    <x v="4"/>
    <x v="4"/>
    <s v="HK1741"/>
    <x v="0"/>
    <x v="1"/>
    <n v="71"/>
    <n v="1873"/>
    <n v="2854"/>
  </r>
  <r>
    <d v="2024-06-01T00:00:00"/>
    <x v="5"/>
    <s v="0BM"/>
    <x v="1"/>
    <x v="2"/>
    <x v="4"/>
    <x v="4"/>
    <s v="HK2004"/>
    <x v="0"/>
    <x v="1"/>
    <n v="20"/>
    <n v="544"/>
    <n v="730"/>
  </r>
  <r>
    <d v="2024-06-01T00:00:00"/>
    <x v="5"/>
    <s v="0BM"/>
    <x v="1"/>
    <x v="3"/>
    <x v="5"/>
    <x v="5"/>
    <s v="HK2004"/>
    <x v="0"/>
    <x v="1"/>
    <n v="64"/>
    <n v="1718"/>
    <n v="2330"/>
  </r>
  <r>
    <d v="2024-06-01T00:00:00"/>
    <x v="5"/>
    <s v="0BM"/>
    <x v="1"/>
    <x v="3"/>
    <x v="6"/>
    <x v="6"/>
    <s v="HK1750"/>
    <x v="0"/>
    <x v="1"/>
    <n v="108"/>
    <n v="3135"/>
    <n v="3724"/>
  </r>
  <r>
    <d v="2024-06-01T00:00:00"/>
    <x v="5"/>
    <s v="0BM"/>
    <x v="1"/>
    <x v="3"/>
    <x v="6"/>
    <x v="6"/>
    <s v="HK2095"/>
    <x v="0"/>
    <x v="1"/>
    <n v="116"/>
    <n v="3425"/>
    <n v="4412"/>
  </r>
  <r>
    <d v="2024-06-01T00:00:00"/>
    <x v="5"/>
    <s v="0BN"/>
    <x v="23"/>
    <x v="10"/>
    <x v="31"/>
    <x v="62"/>
    <s v="HK1648"/>
    <x v="0"/>
    <x v="0"/>
    <n v="1000"/>
    <n v="4900"/>
    <n v="70"/>
  </r>
  <r>
    <d v="2024-06-01T00:00:00"/>
    <x v="5"/>
    <s v="0BN"/>
    <x v="23"/>
    <x v="10"/>
    <x v="31"/>
    <x v="62"/>
    <s v="HK1762"/>
    <x v="0"/>
    <x v="0"/>
    <n v="800"/>
    <n v="3210"/>
    <n v="46"/>
  </r>
  <r>
    <d v="2024-06-01T00:00:00"/>
    <x v="5"/>
    <s v="0BN"/>
    <x v="23"/>
    <x v="10"/>
    <x v="31"/>
    <x v="62"/>
    <s v="HK1994"/>
    <x v="0"/>
    <x v="0"/>
    <n v="980"/>
    <n v="3990"/>
    <n v="57"/>
  </r>
  <r>
    <d v="2024-06-01T00:00:00"/>
    <x v="5"/>
    <s v="0BP"/>
    <x v="24"/>
    <x v="0"/>
    <x v="0"/>
    <x v="63"/>
    <s v="HK1049"/>
    <x v="2"/>
    <x v="0"/>
    <n v="12"/>
    <n v="150"/>
    <n v="4"/>
  </r>
  <r>
    <d v="2024-06-01T00:00:00"/>
    <x v="5"/>
    <s v="0BP"/>
    <x v="24"/>
    <x v="0"/>
    <x v="0"/>
    <x v="63"/>
    <s v="HK1983"/>
    <x v="0"/>
    <x v="0"/>
    <n v="77"/>
    <n v="963"/>
    <n v="257"/>
  </r>
  <r>
    <d v="2024-06-01T00:00:00"/>
    <x v="5"/>
    <s v="0BP"/>
    <x v="24"/>
    <x v="0"/>
    <x v="0"/>
    <x v="63"/>
    <s v="HK4733"/>
    <x v="2"/>
    <x v="0"/>
    <n v="75"/>
    <n v="938"/>
    <n v="251"/>
  </r>
  <r>
    <d v="2024-06-01T00:00:00"/>
    <x v="5"/>
    <s v="0BP"/>
    <x v="24"/>
    <x v="0"/>
    <x v="0"/>
    <x v="82"/>
    <s v="HK1983"/>
    <x v="0"/>
    <x v="0"/>
    <n v="98"/>
    <n v="1225"/>
    <n v="327"/>
  </r>
  <r>
    <d v="2024-06-01T00:00:00"/>
    <x v="5"/>
    <s v="0BP"/>
    <x v="24"/>
    <x v="0"/>
    <x v="0"/>
    <x v="82"/>
    <s v="HK4733"/>
    <x v="2"/>
    <x v="0"/>
    <n v="57"/>
    <n v="713"/>
    <n v="19"/>
  </r>
  <r>
    <d v="2024-06-01T00:00:00"/>
    <x v="5"/>
    <s v="0BP"/>
    <x v="24"/>
    <x v="0"/>
    <x v="54"/>
    <x v="83"/>
    <s v="HK1049"/>
    <x v="2"/>
    <x v="0"/>
    <n v="87"/>
    <n v="1088"/>
    <n v="291"/>
  </r>
  <r>
    <d v="2024-06-01T00:00:00"/>
    <x v="5"/>
    <s v="0BP"/>
    <x v="24"/>
    <x v="0"/>
    <x v="54"/>
    <x v="83"/>
    <s v="HK4733"/>
    <x v="2"/>
    <x v="0"/>
    <n v="5"/>
    <n v="63"/>
    <n v="17"/>
  </r>
  <r>
    <d v="2024-06-01T00:00:00"/>
    <x v="5"/>
    <s v="0BP"/>
    <x v="24"/>
    <x v="0"/>
    <x v="54"/>
    <x v="84"/>
    <s v="HK1049"/>
    <x v="2"/>
    <x v="0"/>
    <n v="81"/>
    <n v="1013"/>
    <n v="27"/>
  </r>
  <r>
    <d v="2024-06-01T00:00:00"/>
    <x v="5"/>
    <s v="0BP"/>
    <x v="24"/>
    <x v="0"/>
    <x v="54"/>
    <x v="84"/>
    <s v="HK4733"/>
    <x v="2"/>
    <x v="0"/>
    <n v="13"/>
    <n v="163"/>
    <n v="42"/>
  </r>
  <r>
    <d v="2024-06-01T00:00:00"/>
    <x v="5"/>
    <s v="0BR"/>
    <x v="2"/>
    <x v="4"/>
    <x v="7"/>
    <x v="7"/>
    <s v="HK2892"/>
    <x v="1"/>
    <x v="1"/>
    <n v="88"/>
    <n v="6565.3"/>
    <n v="444"/>
  </r>
  <r>
    <d v="2024-06-01T00:00:00"/>
    <x v="5"/>
    <s v="0BR"/>
    <x v="2"/>
    <x v="4"/>
    <x v="7"/>
    <x v="7"/>
    <s v="HK4416"/>
    <x v="1"/>
    <x v="1"/>
    <n v="77"/>
    <n v="5706.4"/>
    <n v="373"/>
  </r>
  <r>
    <d v="2024-06-01T00:00:00"/>
    <x v="5"/>
    <s v="0BR"/>
    <x v="2"/>
    <x v="4"/>
    <x v="7"/>
    <x v="7"/>
    <s v="HK4542"/>
    <x v="1"/>
    <x v="1"/>
    <n v="70"/>
    <n v="5119.2"/>
    <n v="38"/>
  </r>
  <r>
    <d v="2024-06-01T00:00:00"/>
    <x v="5"/>
    <s v="0BR"/>
    <x v="2"/>
    <x v="4"/>
    <x v="7"/>
    <x v="7"/>
    <s v="HK4644"/>
    <x v="1"/>
    <x v="1"/>
    <n v="63"/>
    <n v="4485.7"/>
    <n v="301"/>
  </r>
  <r>
    <d v="2024-06-01T00:00:00"/>
    <x v="5"/>
    <s v="0BR"/>
    <x v="2"/>
    <x v="4"/>
    <x v="7"/>
    <x v="7"/>
    <s v="HK4644"/>
    <x v="1"/>
    <x v="2"/>
    <n v="9"/>
    <n v="800"/>
    <n v="103"/>
  </r>
  <r>
    <d v="2024-06-01T00:00:00"/>
    <x v="5"/>
    <s v="0BR"/>
    <x v="2"/>
    <x v="4"/>
    <x v="7"/>
    <x v="7"/>
    <s v="HK4704"/>
    <x v="1"/>
    <x v="1"/>
    <n v="86"/>
    <n v="6178.1"/>
    <n v="428"/>
  </r>
  <r>
    <d v="2024-06-01T00:00:00"/>
    <x v="5"/>
    <s v="0BR"/>
    <x v="2"/>
    <x v="4"/>
    <x v="7"/>
    <x v="7"/>
    <s v="HK4939"/>
    <x v="1"/>
    <x v="1"/>
    <n v="100"/>
    <n v="7235.1"/>
    <n v="469"/>
  </r>
  <r>
    <d v="2024-06-01T00:00:00"/>
    <x v="5"/>
    <s v="0BR"/>
    <x v="2"/>
    <x v="4"/>
    <x v="7"/>
    <x v="7"/>
    <s v="HK5113"/>
    <x v="1"/>
    <x v="1"/>
    <n v="84"/>
    <n v="6286.1"/>
    <n v="411"/>
  </r>
  <r>
    <d v="2024-06-01T00:00:00"/>
    <x v="5"/>
    <s v="0BR"/>
    <x v="2"/>
    <x v="4"/>
    <x v="7"/>
    <x v="7"/>
    <s v="HK5167"/>
    <x v="1"/>
    <x v="1"/>
    <n v="70"/>
    <n v="5068.6000000000004"/>
    <n v="347"/>
  </r>
  <r>
    <d v="2024-06-01T00:00:00"/>
    <x v="5"/>
    <s v="0BR"/>
    <x v="2"/>
    <x v="4"/>
    <x v="7"/>
    <x v="7"/>
    <s v="HK5300"/>
    <x v="1"/>
    <x v="1"/>
    <n v="85"/>
    <n v="6231.1"/>
    <n v="411"/>
  </r>
  <r>
    <d v="2024-06-01T00:00:00"/>
    <x v="5"/>
    <s v="0BR"/>
    <x v="2"/>
    <x v="4"/>
    <x v="7"/>
    <x v="7"/>
    <s v="HK5428"/>
    <x v="1"/>
    <x v="1"/>
    <n v="76"/>
    <n v="5431.8"/>
    <n v="376"/>
  </r>
  <r>
    <d v="2024-06-01T00:00:00"/>
    <x v="5"/>
    <s v="0BR"/>
    <x v="2"/>
    <x v="3"/>
    <x v="8"/>
    <x v="8"/>
    <s v="HK1476"/>
    <x v="0"/>
    <x v="1"/>
    <n v="17"/>
    <n v="331.3"/>
    <n v="109"/>
  </r>
  <r>
    <d v="2024-06-01T00:00:00"/>
    <x v="5"/>
    <s v="0BR"/>
    <x v="2"/>
    <x v="3"/>
    <x v="8"/>
    <x v="8"/>
    <s v="HK1767"/>
    <x v="0"/>
    <x v="1"/>
    <n v="79"/>
    <n v="2085"/>
    <n v="536"/>
  </r>
  <r>
    <d v="2024-06-01T00:00:00"/>
    <x v="5"/>
    <s v="0BR"/>
    <x v="2"/>
    <x v="3"/>
    <x v="8"/>
    <x v="8"/>
    <s v="HK3631"/>
    <x v="0"/>
    <x v="1"/>
    <n v="73"/>
    <n v="1888"/>
    <n v="476"/>
  </r>
  <r>
    <d v="2024-06-01T00:00:00"/>
    <x v="5"/>
    <s v="0BR"/>
    <x v="2"/>
    <x v="3"/>
    <x v="8"/>
    <x v="8"/>
    <s v="HK660"/>
    <x v="0"/>
    <x v="1"/>
    <n v="26"/>
    <n v="645.9"/>
    <n v="195"/>
  </r>
  <r>
    <d v="2024-06-01T00:00:00"/>
    <x v="5"/>
    <s v="0BR"/>
    <x v="2"/>
    <x v="3"/>
    <x v="8"/>
    <x v="85"/>
    <s v="HK1476"/>
    <x v="0"/>
    <x v="1"/>
    <n v="75"/>
    <n v="1824.4"/>
    <n v="317"/>
  </r>
  <r>
    <d v="2024-06-01T00:00:00"/>
    <x v="5"/>
    <s v="0BR"/>
    <x v="2"/>
    <x v="3"/>
    <x v="8"/>
    <x v="85"/>
    <s v="HK1767"/>
    <x v="0"/>
    <x v="1"/>
    <n v="12"/>
    <n v="302.8"/>
    <n v="58"/>
  </r>
  <r>
    <d v="2024-06-01T00:00:00"/>
    <x v="5"/>
    <s v="0BR"/>
    <x v="2"/>
    <x v="3"/>
    <x v="8"/>
    <x v="85"/>
    <s v="HK3631"/>
    <x v="0"/>
    <x v="1"/>
    <n v="12"/>
    <n v="337.3"/>
    <n v="46"/>
  </r>
  <r>
    <d v="2024-06-01T00:00:00"/>
    <x v="5"/>
    <s v="0BR"/>
    <x v="2"/>
    <x v="3"/>
    <x v="8"/>
    <x v="85"/>
    <s v="HK660"/>
    <x v="0"/>
    <x v="1"/>
    <n v="82"/>
    <n v="2115.4"/>
    <n v="385"/>
  </r>
  <r>
    <d v="2024-06-01T00:00:00"/>
    <x v="5"/>
    <s v="0BR"/>
    <x v="2"/>
    <x v="4"/>
    <x v="9"/>
    <x v="9"/>
    <s v="HK2892"/>
    <x v="1"/>
    <x v="1"/>
    <n v="11"/>
    <n v="880"/>
    <n v="53"/>
  </r>
  <r>
    <d v="2024-06-01T00:00:00"/>
    <x v="5"/>
    <s v="0BR"/>
    <x v="2"/>
    <x v="4"/>
    <x v="9"/>
    <x v="9"/>
    <s v="HK4416"/>
    <x v="1"/>
    <x v="1"/>
    <n v="25"/>
    <n v="1931.6"/>
    <n v="117"/>
  </r>
  <r>
    <d v="2024-06-01T00:00:00"/>
    <x v="5"/>
    <s v="0BR"/>
    <x v="2"/>
    <x v="4"/>
    <x v="9"/>
    <x v="9"/>
    <s v="HK4542"/>
    <x v="1"/>
    <x v="1"/>
    <n v="31"/>
    <n v="2440"/>
    <n v="156"/>
  </r>
  <r>
    <d v="2024-06-01T00:00:00"/>
    <x v="5"/>
    <s v="0BR"/>
    <x v="2"/>
    <x v="4"/>
    <x v="9"/>
    <x v="9"/>
    <s v="HK4644"/>
    <x v="1"/>
    <x v="1"/>
    <n v="19"/>
    <n v="1460.1"/>
    <n v="96"/>
  </r>
  <r>
    <d v="2024-06-01T00:00:00"/>
    <x v="5"/>
    <s v="0BR"/>
    <x v="2"/>
    <x v="4"/>
    <x v="9"/>
    <x v="9"/>
    <s v="HK4644"/>
    <x v="1"/>
    <x v="2"/>
    <n v="3"/>
    <n v="272"/>
    <n v="35"/>
  </r>
  <r>
    <d v="2024-06-01T00:00:00"/>
    <x v="5"/>
    <s v="0BR"/>
    <x v="2"/>
    <x v="4"/>
    <x v="9"/>
    <x v="9"/>
    <s v="HK4704"/>
    <x v="1"/>
    <x v="1"/>
    <n v="19"/>
    <n v="1471.6"/>
    <n v="87"/>
  </r>
  <r>
    <d v="2024-06-01T00:00:00"/>
    <x v="5"/>
    <s v="0BR"/>
    <x v="2"/>
    <x v="4"/>
    <x v="9"/>
    <x v="9"/>
    <s v="HK4939"/>
    <x v="1"/>
    <x v="1"/>
    <n v="6"/>
    <n v="410"/>
    <n v="24"/>
  </r>
  <r>
    <d v="2024-06-01T00:00:00"/>
    <x v="5"/>
    <s v="0BR"/>
    <x v="2"/>
    <x v="4"/>
    <x v="9"/>
    <x v="9"/>
    <s v="HK5113"/>
    <x v="1"/>
    <x v="1"/>
    <n v="22"/>
    <n v="1580"/>
    <n v="101"/>
  </r>
  <r>
    <d v="2024-06-01T00:00:00"/>
    <x v="5"/>
    <s v="0BR"/>
    <x v="2"/>
    <x v="4"/>
    <x v="9"/>
    <x v="9"/>
    <s v="HK5167"/>
    <x v="1"/>
    <x v="1"/>
    <n v="32"/>
    <n v="2441.6"/>
    <n v="144"/>
  </r>
  <r>
    <d v="2024-06-01T00:00:00"/>
    <x v="5"/>
    <s v="0BR"/>
    <x v="2"/>
    <x v="4"/>
    <x v="9"/>
    <x v="9"/>
    <s v="HK5300"/>
    <x v="1"/>
    <x v="1"/>
    <n v="22"/>
    <n v="1748.3"/>
    <n v="105"/>
  </r>
  <r>
    <d v="2024-06-01T00:00:00"/>
    <x v="5"/>
    <s v="0BR"/>
    <x v="2"/>
    <x v="4"/>
    <x v="9"/>
    <x v="9"/>
    <s v="HK5428"/>
    <x v="1"/>
    <x v="1"/>
    <n v="27"/>
    <n v="2038.4"/>
    <n v="122"/>
  </r>
  <r>
    <d v="2024-06-01T00:00:00"/>
    <x v="5"/>
    <s v="0BS"/>
    <x v="3"/>
    <x v="1"/>
    <x v="10"/>
    <x v="10"/>
    <s v="HK1198"/>
    <x v="0"/>
    <x v="3"/>
    <n v="69"/>
    <n v="1142"/>
    <n v="1530"/>
  </r>
  <r>
    <d v="2024-06-01T00:00:00"/>
    <x v="5"/>
    <s v="0BT"/>
    <x v="4"/>
    <x v="4"/>
    <x v="11"/>
    <x v="64"/>
    <s v="HK5224"/>
    <x v="1"/>
    <x v="1"/>
    <n v="103"/>
    <n v="5766"/>
    <n v="4742"/>
  </r>
  <r>
    <d v="2024-06-01T00:00:00"/>
    <x v="5"/>
    <s v="0BT"/>
    <x v="4"/>
    <x v="4"/>
    <x v="11"/>
    <x v="64"/>
    <s v="HK5249"/>
    <x v="1"/>
    <x v="1"/>
    <n v="94"/>
    <n v="5173"/>
    <n v="3542"/>
  </r>
  <r>
    <d v="2024-06-01T00:00:00"/>
    <x v="5"/>
    <s v="0BT"/>
    <x v="4"/>
    <x v="4"/>
    <x v="11"/>
    <x v="64"/>
    <s v="HK5269"/>
    <x v="1"/>
    <x v="1"/>
    <n v="105"/>
    <n v="5928"/>
    <n v="50"/>
  </r>
  <r>
    <d v="2024-06-01T00:00:00"/>
    <x v="5"/>
    <s v="0BT"/>
    <x v="4"/>
    <x v="4"/>
    <x v="11"/>
    <x v="64"/>
    <s v="HK5270"/>
    <x v="1"/>
    <x v="1"/>
    <n v="117"/>
    <n v="6328"/>
    <n v="4936"/>
  </r>
  <r>
    <d v="2024-06-01T00:00:00"/>
    <x v="5"/>
    <s v="0BT"/>
    <x v="4"/>
    <x v="4"/>
    <x v="11"/>
    <x v="64"/>
    <s v="HK5311"/>
    <x v="1"/>
    <x v="1"/>
    <n v="6"/>
    <n v="412"/>
    <n v="230"/>
  </r>
  <r>
    <d v="2024-06-01T00:00:00"/>
    <x v="5"/>
    <s v="0BT"/>
    <x v="4"/>
    <x v="4"/>
    <x v="11"/>
    <x v="64"/>
    <s v="HK5332"/>
    <x v="1"/>
    <x v="1"/>
    <n v="117"/>
    <n v="6718"/>
    <n v="5042"/>
  </r>
  <r>
    <d v="2024-06-01T00:00:00"/>
    <x v="5"/>
    <s v="0CC"/>
    <x v="5"/>
    <x v="5"/>
    <x v="12"/>
    <x v="12"/>
    <s v="HK1723"/>
    <x v="0"/>
    <x v="0"/>
    <n v="61"/>
    <n v="848"/>
    <n v="12"/>
  </r>
  <r>
    <d v="2024-06-01T00:00:00"/>
    <x v="5"/>
    <s v="0CC"/>
    <x v="5"/>
    <x v="5"/>
    <x v="12"/>
    <x v="12"/>
    <s v="HK1723"/>
    <x v="0"/>
    <x v="5"/>
    <n v="1"/>
    <n v="10"/>
    <n v="12"/>
  </r>
  <r>
    <d v="2024-06-01T00:00:00"/>
    <x v="5"/>
    <s v="0CC"/>
    <x v="5"/>
    <x v="5"/>
    <x v="12"/>
    <x v="12"/>
    <s v="HK1723"/>
    <x v="0"/>
    <x v="2"/>
    <n v="49"/>
    <n v="520"/>
    <n v="12"/>
  </r>
  <r>
    <d v="2024-06-01T00:00:00"/>
    <x v="5"/>
    <s v="0CC"/>
    <x v="5"/>
    <x v="5"/>
    <x v="12"/>
    <x v="12"/>
    <s v="HK1723"/>
    <x v="0"/>
    <x v="4"/>
    <n v="19"/>
    <n v="211"/>
    <n v="12"/>
  </r>
  <r>
    <d v="2024-06-01T00:00:00"/>
    <x v="5"/>
    <s v="0CK"/>
    <x v="6"/>
    <x v="5"/>
    <x v="13"/>
    <x v="13"/>
    <s v="HK1364"/>
    <x v="0"/>
    <x v="0"/>
    <n v="15"/>
    <n v="2115"/>
    <n v="7030"/>
  </r>
  <r>
    <d v="2024-06-01T00:00:00"/>
    <x v="5"/>
    <s v="0CK"/>
    <x v="6"/>
    <x v="5"/>
    <x v="13"/>
    <x v="13"/>
    <s v="HK1766"/>
    <x v="0"/>
    <x v="0"/>
    <n v="18"/>
    <n v="825"/>
    <n v="2730"/>
  </r>
  <r>
    <d v="2024-06-01T00:00:00"/>
    <x v="5"/>
    <s v="0CK"/>
    <x v="6"/>
    <x v="5"/>
    <x v="13"/>
    <x v="13"/>
    <s v="HK1817"/>
    <x v="0"/>
    <x v="0"/>
    <n v="14"/>
    <n v="1935"/>
    <n v="6430"/>
  </r>
  <r>
    <d v="2024-06-01T00:00:00"/>
    <x v="5"/>
    <s v="0CK"/>
    <x v="6"/>
    <x v="5"/>
    <x v="13"/>
    <x v="13"/>
    <s v="HK2021"/>
    <x v="0"/>
    <x v="0"/>
    <n v="17"/>
    <n v="2115"/>
    <n v="7030"/>
  </r>
  <r>
    <d v="2024-06-01T00:00:00"/>
    <x v="5"/>
    <s v="0CK"/>
    <x v="6"/>
    <x v="5"/>
    <x v="13"/>
    <x v="13"/>
    <s v="HK2037"/>
    <x v="0"/>
    <x v="0"/>
    <n v="15"/>
    <n v="1920"/>
    <n v="64"/>
  </r>
  <r>
    <d v="2024-06-01T00:00:00"/>
    <x v="5"/>
    <s v="0CR"/>
    <x v="25"/>
    <x v="3"/>
    <x v="8"/>
    <x v="65"/>
    <s v="HK4014"/>
    <x v="7"/>
    <x v="1"/>
    <n v="54"/>
    <n v="3279"/>
    <n v="49"/>
  </r>
  <r>
    <d v="2024-06-01T00:00:00"/>
    <x v="5"/>
    <s v="0CR"/>
    <x v="25"/>
    <x v="3"/>
    <x v="8"/>
    <x v="65"/>
    <s v="HK4436"/>
    <x v="7"/>
    <x v="1"/>
    <n v="30"/>
    <n v="1996"/>
    <n v="2524"/>
  </r>
  <r>
    <d v="2024-06-01T00:00:00"/>
    <x v="5"/>
    <s v="0CR"/>
    <x v="25"/>
    <x v="3"/>
    <x v="8"/>
    <x v="65"/>
    <s v="HK5085"/>
    <x v="7"/>
    <x v="1"/>
    <n v="50"/>
    <n v="2633"/>
    <n v="4410"/>
  </r>
  <r>
    <d v="2024-06-01T00:00:00"/>
    <x v="5"/>
    <s v="0CR"/>
    <x v="25"/>
    <x v="3"/>
    <x v="8"/>
    <x v="65"/>
    <s v="HK5177"/>
    <x v="7"/>
    <x v="1"/>
    <n v="44"/>
    <n v="3229"/>
    <n v="3824"/>
  </r>
  <r>
    <d v="2024-06-01T00:00:00"/>
    <x v="5"/>
    <s v="0CT"/>
    <x v="8"/>
    <x v="7"/>
    <x v="15"/>
    <x v="15"/>
    <s v="HK1099"/>
    <x v="2"/>
    <x v="7"/>
    <n v="46"/>
    <n v="180"/>
    <n v="2717"/>
  </r>
  <r>
    <d v="2024-06-01T00:00:00"/>
    <x v="5"/>
    <s v="0CT"/>
    <x v="8"/>
    <x v="7"/>
    <x v="15"/>
    <x v="15"/>
    <s v="HK1099"/>
    <x v="2"/>
    <x v="5"/>
    <n v="10"/>
    <n v="228"/>
    <n v="5"/>
  </r>
  <r>
    <d v="2024-06-01T00:00:00"/>
    <x v="5"/>
    <s v="0CT"/>
    <x v="8"/>
    <x v="7"/>
    <x v="15"/>
    <x v="15"/>
    <s v="HK1099"/>
    <x v="2"/>
    <x v="6"/>
    <n v="12"/>
    <n v="997.86"/>
    <n v="6"/>
  </r>
  <r>
    <d v="2024-06-01T00:00:00"/>
    <x v="5"/>
    <s v="0DD"/>
    <x v="10"/>
    <x v="6"/>
    <x v="17"/>
    <x v="17"/>
    <s v="HK1785"/>
    <x v="2"/>
    <x v="9"/>
    <n v="8"/>
    <n v="50"/>
    <n v="200"/>
  </r>
  <r>
    <d v="2024-06-01T00:00:00"/>
    <x v="5"/>
    <s v="0DD"/>
    <x v="10"/>
    <x v="6"/>
    <x v="17"/>
    <x v="17"/>
    <s v="HK1785"/>
    <x v="2"/>
    <x v="0"/>
    <n v="16"/>
    <n v="100"/>
    <n v="400"/>
  </r>
  <r>
    <d v="2024-06-01T00:00:00"/>
    <x v="5"/>
    <s v="0DD"/>
    <x v="10"/>
    <x v="6"/>
    <x v="17"/>
    <x v="17"/>
    <s v="HK732"/>
    <x v="2"/>
    <x v="9"/>
    <n v="12"/>
    <n v="75"/>
    <n v="300"/>
  </r>
  <r>
    <d v="2024-06-01T00:00:00"/>
    <x v="5"/>
    <s v="0DD"/>
    <x v="10"/>
    <x v="6"/>
    <x v="17"/>
    <x v="17"/>
    <s v="HK732"/>
    <x v="2"/>
    <x v="0"/>
    <n v="12"/>
    <n v="75"/>
    <n v="300"/>
  </r>
  <r>
    <d v="2024-06-01T00:00:00"/>
    <x v="5"/>
    <s v="0DD"/>
    <x v="10"/>
    <x v="6"/>
    <x v="17"/>
    <x v="18"/>
    <s v="HK1785"/>
    <x v="2"/>
    <x v="0"/>
    <n v="2"/>
    <n v="13"/>
    <n v="30"/>
  </r>
  <r>
    <d v="2024-06-01T00:00:00"/>
    <x v="5"/>
    <s v="0DD"/>
    <x v="10"/>
    <x v="6"/>
    <x v="17"/>
    <x v="18"/>
    <s v="HK732"/>
    <x v="2"/>
    <x v="0"/>
    <n v="6"/>
    <n v="38"/>
    <n v="130"/>
  </r>
  <r>
    <d v="2024-06-01T00:00:00"/>
    <x v="5"/>
    <s v="0DD"/>
    <x v="10"/>
    <x v="6"/>
    <x v="18"/>
    <x v="19"/>
    <s v="HK732"/>
    <x v="2"/>
    <x v="0"/>
    <n v="4"/>
    <n v="25"/>
    <n v="100"/>
  </r>
  <r>
    <d v="2024-06-01T00:00:00"/>
    <x v="5"/>
    <s v="0DD"/>
    <x v="10"/>
    <x v="8"/>
    <x v="19"/>
    <x v="20"/>
    <s v="HK1290"/>
    <x v="2"/>
    <x v="0"/>
    <n v="14"/>
    <n v="88"/>
    <n v="330"/>
  </r>
  <r>
    <d v="2024-06-01T00:00:00"/>
    <x v="5"/>
    <s v="0DD"/>
    <x v="10"/>
    <x v="8"/>
    <x v="19"/>
    <x v="21"/>
    <s v="HK1290"/>
    <x v="2"/>
    <x v="0"/>
    <n v="24"/>
    <n v="150"/>
    <n v="600"/>
  </r>
  <r>
    <d v="2024-06-01T00:00:00"/>
    <x v="5"/>
    <s v="0DD"/>
    <x v="10"/>
    <x v="6"/>
    <x v="20"/>
    <x v="22"/>
    <s v="HK1785"/>
    <x v="2"/>
    <x v="0"/>
    <n v="16"/>
    <n v="100"/>
    <n v="400"/>
  </r>
  <r>
    <d v="2024-06-01T00:00:00"/>
    <x v="5"/>
    <s v="0DD"/>
    <x v="10"/>
    <x v="6"/>
    <x v="20"/>
    <x v="22"/>
    <s v="HK732"/>
    <x v="2"/>
    <x v="0"/>
    <n v="12"/>
    <n v="75"/>
    <n v="300"/>
  </r>
  <r>
    <d v="2024-06-01T00:00:00"/>
    <x v="5"/>
    <s v="0DD"/>
    <x v="10"/>
    <x v="6"/>
    <x v="20"/>
    <x v="17"/>
    <s v="HK1060"/>
    <x v="2"/>
    <x v="9"/>
    <n v="12"/>
    <n v="75"/>
    <n v="300"/>
  </r>
  <r>
    <d v="2024-06-01T00:00:00"/>
    <x v="5"/>
    <s v="0DD"/>
    <x v="10"/>
    <x v="6"/>
    <x v="20"/>
    <x v="17"/>
    <s v="HK1060"/>
    <x v="2"/>
    <x v="0"/>
    <n v="56"/>
    <n v="350"/>
    <n v="1400"/>
  </r>
  <r>
    <d v="2024-06-01T00:00:00"/>
    <x v="5"/>
    <s v="0DD"/>
    <x v="10"/>
    <x v="6"/>
    <x v="20"/>
    <x v="17"/>
    <s v="HK1060"/>
    <x v="2"/>
    <x v="5"/>
    <n v="12"/>
    <n v="75"/>
    <n v="300"/>
  </r>
  <r>
    <d v="2024-06-01T00:00:00"/>
    <x v="5"/>
    <s v="0DD"/>
    <x v="10"/>
    <x v="6"/>
    <x v="20"/>
    <x v="17"/>
    <s v="HK1781"/>
    <x v="2"/>
    <x v="9"/>
    <n v="24"/>
    <n v="150"/>
    <n v="600"/>
  </r>
  <r>
    <d v="2024-06-01T00:00:00"/>
    <x v="5"/>
    <s v="0DD"/>
    <x v="10"/>
    <x v="6"/>
    <x v="20"/>
    <x v="17"/>
    <s v="HK1781"/>
    <x v="2"/>
    <x v="0"/>
    <n v="36"/>
    <n v="225"/>
    <n v="900"/>
  </r>
  <r>
    <d v="2024-06-01T00:00:00"/>
    <x v="5"/>
    <s v="0DD"/>
    <x v="10"/>
    <x v="6"/>
    <x v="20"/>
    <x v="17"/>
    <s v="HK1781"/>
    <x v="2"/>
    <x v="13"/>
    <n v="8"/>
    <n v="50"/>
    <n v="200"/>
  </r>
  <r>
    <d v="2024-06-01T00:00:00"/>
    <x v="5"/>
    <s v="0DD"/>
    <x v="10"/>
    <x v="6"/>
    <x v="20"/>
    <x v="17"/>
    <s v="HK1781"/>
    <x v="2"/>
    <x v="5"/>
    <n v="8"/>
    <n v="50"/>
    <n v="200"/>
  </r>
  <r>
    <d v="2024-06-01T00:00:00"/>
    <x v="5"/>
    <s v="0DD"/>
    <x v="10"/>
    <x v="6"/>
    <x v="20"/>
    <x v="17"/>
    <s v="HK419"/>
    <x v="2"/>
    <x v="9"/>
    <n v="22"/>
    <n v="138"/>
    <n v="530"/>
  </r>
  <r>
    <d v="2024-06-01T00:00:00"/>
    <x v="5"/>
    <s v="0DD"/>
    <x v="10"/>
    <x v="6"/>
    <x v="20"/>
    <x v="17"/>
    <s v="HK419"/>
    <x v="2"/>
    <x v="0"/>
    <n v="62"/>
    <n v="388"/>
    <n v="1530"/>
  </r>
  <r>
    <d v="2024-06-01T00:00:00"/>
    <x v="5"/>
    <s v="0DD"/>
    <x v="10"/>
    <x v="6"/>
    <x v="20"/>
    <x v="17"/>
    <s v="HK419"/>
    <x v="2"/>
    <x v="5"/>
    <n v="18"/>
    <n v="113"/>
    <n v="430"/>
  </r>
  <r>
    <d v="2024-06-01T00:00:00"/>
    <x v="5"/>
    <s v="0DD"/>
    <x v="10"/>
    <x v="6"/>
    <x v="20"/>
    <x v="23"/>
    <s v="HK1060"/>
    <x v="2"/>
    <x v="0"/>
    <n v="14"/>
    <n v="88"/>
    <n v="330"/>
  </r>
  <r>
    <d v="2024-06-01T00:00:00"/>
    <x v="5"/>
    <s v="0DD"/>
    <x v="10"/>
    <x v="6"/>
    <x v="20"/>
    <x v="23"/>
    <s v="HK1781"/>
    <x v="2"/>
    <x v="0"/>
    <n v="6"/>
    <n v="38"/>
    <n v="130"/>
  </r>
  <r>
    <d v="2024-06-01T00:00:00"/>
    <x v="5"/>
    <s v="0DD"/>
    <x v="10"/>
    <x v="6"/>
    <x v="20"/>
    <x v="23"/>
    <s v="HK419"/>
    <x v="2"/>
    <x v="9"/>
    <n v="32"/>
    <n v="200"/>
    <n v="800"/>
  </r>
  <r>
    <d v="2024-06-01T00:00:00"/>
    <x v="5"/>
    <s v="0DD"/>
    <x v="10"/>
    <x v="6"/>
    <x v="20"/>
    <x v="23"/>
    <s v="HK419"/>
    <x v="2"/>
    <x v="0"/>
    <n v="12"/>
    <n v="75"/>
    <n v="300"/>
  </r>
  <r>
    <d v="2024-06-01T00:00:00"/>
    <x v="5"/>
    <s v="0DD"/>
    <x v="10"/>
    <x v="6"/>
    <x v="20"/>
    <x v="23"/>
    <s v="HK419"/>
    <x v="2"/>
    <x v="5"/>
    <n v="4"/>
    <n v="25"/>
    <n v="100"/>
  </r>
  <r>
    <d v="2024-06-01T00:00:00"/>
    <x v="5"/>
    <s v="0DD"/>
    <x v="10"/>
    <x v="6"/>
    <x v="21"/>
    <x v="25"/>
    <s v="HK1060"/>
    <x v="2"/>
    <x v="9"/>
    <n v="16"/>
    <n v="100"/>
    <n v="400"/>
  </r>
  <r>
    <d v="2024-06-01T00:00:00"/>
    <x v="5"/>
    <s v="0DD"/>
    <x v="10"/>
    <x v="6"/>
    <x v="21"/>
    <x v="25"/>
    <s v="HK1060"/>
    <x v="2"/>
    <x v="0"/>
    <n v="84"/>
    <n v="525"/>
    <n v="2100"/>
  </r>
  <r>
    <d v="2024-06-01T00:00:00"/>
    <x v="5"/>
    <s v="0DD"/>
    <x v="10"/>
    <x v="6"/>
    <x v="21"/>
    <x v="25"/>
    <s v="HK1060"/>
    <x v="2"/>
    <x v="5"/>
    <n v="10"/>
    <n v="63"/>
    <n v="230"/>
  </r>
  <r>
    <d v="2024-06-01T00:00:00"/>
    <x v="5"/>
    <s v="0DD"/>
    <x v="10"/>
    <x v="6"/>
    <x v="21"/>
    <x v="25"/>
    <s v="HK1781"/>
    <x v="2"/>
    <x v="0"/>
    <n v="80"/>
    <n v="500"/>
    <n v="2000"/>
  </r>
  <r>
    <d v="2024-06-01T00:00:00"/>
    <x v="5"/>
    <s v="0DD"/>
    <x v="10"/>
    <x v="6"/>
    <x v="21"/>
    <x v="25"/>
    <s v="HK1781"/>
    <x v="2"/>
    <x v="5"/>
    <n v="8"/>
    <n v="50"/>
    <n v="200"/>
  </r>
  <r>
    <d v="2024-06-01T00:00:00"/>
    <x v="5"/>
    <s v="0DD"/>
    <x v="10"/>
    <x v="6"/>
    <x v="21"/>
    <x v="25"/>
    <s v="HK419"/>
    <x v="2"/>
    <x v="9"/>
    <n v="8"/>
    <n v="50"/>
    <n v="200"/>
  </r>
  <r>
    <d v="2024-06-01T00:00:00"/>
    <x v="5"/>
    <s v="0DD"/>
    <x v="10"/>
    <x v="6"/>
    <x v="21"/>
    <x v="25"/>
    <s v="HK419"/>
    <x v="2"/>
    <x v="0"/>
    <n v="32"/>
    <n v="200"/>
    <n v="800"/>
  </r>
  <r>
    <d v="2024-06-01T00:00:00"/>
    <x v="5"/>
    <s v="0DD"/>
    <x v="10"/>
    <x v="6"/>
    <x v="22"/>
    <x v="26"/>
    <s v="HK1785"/>
    <x v="2"/>
    <x v="0"/>
    <n v="12"/>
    <n v="75"/>
    <n v="300"/>
  </r>
  <r>
    <d v="2024-06-01T00:00:00"/>
    <x v="5"/>
    <s v="0DD"/>
    <x v="10"/>
    <x v="6"/>
    <x v="22"/>
    <x v="26"/>
    <s v="HK732"/>
    <x v="2"/>
    <x v="0"/>
    <n v="4"/>
    <n v="25"/>
    <n v="100"/>
  </r>
  <r>
    <d v="2024-06-01T00:00:00"/>
    <x v="5"/>
    <s v="0DD"/>
    <x v="10"/>
    <x v="6"/>
    <x v="22"/>
    <x v="27"/>
    <s v="HK1785"/>
    <x v="2"/>
    <x v="0"/>
    <n v="16"/>
    <n v="100"/>
    <n v="400"/>
  </r>
  <r>
    <d v="2024-06-01T00:00:00"/>
    <x v="5"/>
    <s v="0DD"/>
    <x v="10"/>
    <x v="6"/>
    <x v="22"/>
    <x v="27"/>
    <s v="HK732"/>
    <x v="2"/>
    <x v="0"/>
    <n v="8"/>
    <n v="50"/>
    <n v="200"/>
  </r>
  <r>
    <d v="2024-06-01T00:00:00"/>
    <x v="5"/>
    <s v="0DD"/>
    <x v="10"/>
    <x v="6"/>
    <x v="22"/>
    <x v="27"/>
    <s v="HK732"/>
    <x v="2"/>
    <x v="5"/>
    <n v="2"/>
    <n v="13"/>
    <n v="30"/>
  </r>
  <r>
    <d v="2024-06-01T00:00:00"/>
    <x v="5"/>
    <s v="0DD"/>
    <x v="10"/>
    <x v="6"/>
    <x v="22"/>
    <x v="28"/>
    <s v="HK1785"/>
    <x v="2"/>
    <x v="0"/>
    <n v="10"/>
    <n v="63"/>
    <n v="230"/>
  </r>
  <r>
    <d v="2024-06-01T00:00:00"/>
    <x v="5"/>
    <s v="0DD"/>
    <x v="10"/>
    <x v="6"/>
    <x v="22"/>
    <x v="28"/>
    <s v="HK732"/>
    <x v="2"/>
    <x v="0"/>
    <n v="4"/>
    <n v="25"/>
    <n v="100"/>
  </r>
  <r>
    <d v="2024-06-01T00:00:00"/>
    <x v="5"/>
    <s v="0DD"/>
    <x v="10"/>
    <x v="6"/>
    <x v="22"/>
    <x v="29"/>
    <s v="HK1785"/>
    <x v="2"/>
    <x v="0"/>
    <n v="4"/>
    <n v="25"/>
    <n v="100"/>
  </r>
  <r>
    <d v="2024-06-01T00:00:00"/>
    <x v="5"/>
    <s v="0DD"/>
    <x v="10"/>
    <x v="6"/>
    <x v="22"/>
    <x v="30"/>
    <s v="HK1785"/>
    <x v="2"/>
    <x v="0"/>
    <n v="14"/>
    <n v="88"/>
    <n v="330"/>
  </r>
  <r>
    <d v="2024-06-01T00:00:00"/>
    <x v="5"/>
    <s v="0DD"/>
    <x v="10"/>
    <x v="6"/>
    <x v="22"/>
    <x v="30"/>
    <s v="HK732"/>
    <x v="2"/>
    <x v="0"/>
    <n v="10"/>
    <n v="63"/>
    <n v="230"/>
  </r>
  <r>
    <d v="2024-06-01T00:00:00"/>
    <x v="5"/>
    <s v="0DD"/>
    <x v="10"/>
    <x v="6"/>
    <x v="22"/>
    <x v="31"/>
    <s v="HK1785"/>
    <x v="2"/>
    <x v="0"/>
    <n v="64"/>
    <n v="400"/>
    <n v="1600"/>
  </r>
  <r>
    <d v="2024-06-01T00:00:00"/>
    <x v="5"/>
    <s v="0DD"/>
    <x v="10"/>
    <x v="6"/>
    <x v="22"/>
    <x v="31"/>
    <s v="HK1785"/>
    <x v="2"/>
    <x v="14"/>
    <n v="4"/>
    <n v="25"/>
    <n v="100"/>
  </r>
  <r>
    <d v="2024-06-01T00:00:00"/>
    <x v="5"/>
    <s v="0DD"/>
    <x v="10"/>
    <x v="6"/>
    <x v="22"/>
    <x v="31"/>
    <s v="HK732"/>
    <x v="2"/>
    <x v="0"/>
    <n v="8"/>
    <n v="50"/>
    <n v="200"/>
  </r>
  <r>
    <d v="2024-06-01T00:00:00"/>
    <x v="5"/>
    <s v="0DD"/>
    <x v="10"/>
    <x v="8"/>
    <x v="23"/>
    <x v="32"/>
    <s v="HK1290"/>
    <x v="2"/>
    <x v="0"/>
    <n v="6"/>
    <n v="38"/>
    <n v="130"/>
  </r>
  <r>
    <d v="2024-06-01T00:00:00"/>
    <x v="5"/>
    <s v="0DD"/>
    <x v="10"/>
    <x v="8"/>
    <x v="23"/>
    <x v="33"/>
    <s v="HK1290"/>
    <x v="2"/>
    <x v="0"/>
    <n v="8"/>
    <n v="50"/>
    <n v="200"/>
  </r>
  <r>
    <d v="2024-06-01T00:00:00"/>
    <x v="5"/>
    <s v="0DD"/>
    <x v="10"/>
    <x v="6"/>
    <x v="24"/>
    <x v="102"/>
    <s v="HK732"/>
    <x v="2"/>
    <x v="0"/>
    <n v="4"/>
    <n v="25"/>
    <n v="100"/>
  </r>
  <r>
    <d v="2024-06-01T00:00:00"/>
    <x v="5"/>
    <s v="0DD"/>
    <x v="10"/>
    <x v="6"/>
    <x v="24"/>
    <x v="34"/>
    <s v="HK1785"/>
    <x v="2"/>
    <x v="0"/>
    <n v="4"/>
    <n v="25"/>
    <n v="100"/>
  </r>
  <r>
    <d v="2024-06-01T00:00:00"/>
    <x v="5"/>
    <s v="0DD"/>
    <x v="10"/>
    <x v="6"/>
    <x v="24"/>
    <x v="34"/>
    <s v="HK732"/>
    <x v="2"/>
    <x v="0"/>
    <n v="2"/>
    <n v="13"/>
    <n v="30"/>
  </r>
  <r>
    <d v="2024-06-01T00:00:00"/>
    <x v="5"/>
    <s v="0DD"/>
    <x v="10"/>
    <x v="6"/>
    <x v="24"/>
    <x v="35"/>
    <s v="HK1785"/>
    <x v="2"/>
    <x v="0"/>
    <n v="10"/>
    <n v="63"/>
    <n v="230"/>
  </r>
  <r>
    <d v="2024-06-01T00:00:00"/>
    <x v="5"/>
    <s v="0DD"/>
    <x v="10"/>
    <x v="6"/>
    <x v="24"/>
    <x v="35"/>
    <s v="HK732"/>
    <x v="2"/>
    <x v="0"/>
    <n v="12"/>
    <n v="75"/>
    <n v="300"/>
  </r>
  <r>
    <d v="2024-06-01T00:00:00"/>
    <x v="5"/>
    <s v="0DD"/>
    <x v="10"/>
    <x v="8"/>
    <x v="25"/>
    <x v="37"/>
    <s v="HK1290"/>
    <x v="2"/>
    <x v="0"/>
    <n v="6"/>
    <n v="38"/>
    <n v="130"/>
  </r>
  <r>
    <d v="2024-06-01T00:00:00"/>
    <x v="5"/>
    <s v="0DD"/>
    <x v="10"/>
    <x v="6"/>
    <x v="27"/>
    <x v="39"/>
    <s v="HK732"/>
    <x v="2"/>
    <x v="0"/>
    <n v="12"/>
    <n v="75"/>
    <n v="300"/>
  </r>
  <r>
    <d v="2024-06-01T00:00:00"/>
    <x v="5"/>
    <s v="0DD"/>
    <x v="10"/>
    <x v="6"/>
    <x v="27"/>
    <x v="39"/>
    <s v="HK732"/>
    <x v="2"/>
    <x v="5"/>
    <n v="4"/>
    <n v="25"/>
    <n v="100"/>
  </r>
  <r>
    <d v="2024-06-01T00:00:00"/>
    <x v="5"/>
    <s v="0DG"/>
    <x v="30"/>
    <x v="0"/>
    <x v="2"/>
    <x v="86"/>
    <s v="HK1471"/>
    <x v="0"/>
    <x v="0"/>
    <n v="7"/>
    <n v="1350"/>
    <n v="2230"/>
  </r>
  <r>
    <d v="2024-06-01T00:00:00"/>
    <x v="5"/>
    <s v="0DG"/>
    <x v="30"/>
    <x v="0"/>
    <x v="2"/>
    <x v="86"/>
    <s v="HK1727"/>
    <x v="0"/>
    <x v="0"/>
    <n v="7"/>
    <n v="1300"/>
    <n v="2140"/>
  </r>
  <r>
    <d v="2024-06-01T00:00:00"/>
    <x v="5"/>
    <s v="0DH"/>
    <x v="26"/>
    <x v="0"/>
    <x v="34"/>
    <x v="67"/>
    <s v="HK2014"/>
    <x v="0"/>
    <x v="0"/>
    <n v="206"/>
    <n v="3988"/>
    <n v="5141"/>
  </r>
  <r>
    <d v="2024-06-01T00:00:00"/>
    <x v="5"/>
    <s v="0DH"/>
    <x v="26"/>
    <x v="0"/>
    <x v="34"/>
    <x v="67"/>
    <s v="HK2096"/>
    <x v="0"/>
    <x v="0"/>
    <n v="88"/>
    <n v="3895"/>
    <n v="2212"/>
  </r>
  <r>
    <d v="2024-06-01T00:00:00"/>
    <x v="5"/>
    <s v="0DL"/>
    <x v="11"/>
    <x v="0"/>
    <x v="28"/>
    <x v="40"/>
    <s v="HK1425"/>
    <x v="0"/>
    <x v="0"/>
    <n v="17"/>
    <n v="4380"/>
    <n v="73"/>
  </r>
  <r>
    <d v="2024-06-01T00:00:00"/>
    <x v="5"/>
    <s v="0DL"/>
    <x v="11"/>
    <x v="0"/>
    <x v="28"/>
    <x v="40"/>
    <s v="HK1970"/>
    <x v="0"/>
    <x v="0"/>
    <n v="13"/>
    <n v="2400"/>
    <n v="40"/>
  </r>
  <r>
    <d v="2024-06-01T00:00:00"/>
    <x v="5"/>
    <s v="0DL"/>
    <x v="11"/>
    <x v="0"/>
    <x v="28"/>
    <x v="40"/>
    <s v="HK3419"/>
    <x v="3"/>
    <x v="0"/>
    <n v="16"/>
    <n v="2760"/>
    <n v="46"/>
  </r>
  <r>
    <d v="2024-06-01T00:00:00"/>
    <x v="5"/>
    <s v="0DL"/>
    <x v="11"/>
    <x v="0"/>
    <x v="28"/>
    <x v="40"/>
    <s v="HK5203"/>
    <x v="7"/>
    <x v="0"/>
    <n v="15"/>
    <n v="2790"/>
    <n v="4630"/>
  </r>
  <r>
    <d v="2024-06-01T00:00:00"/>
    <x v="5"/>
    <s v="0DL"/>
    <x v="11"/>
    <x v="0"/>
    <x v="28"/>
    <x v="40"/>
    <s v="HK5403"/>
    <x v="3"/>
    <x v="0"/>
    <n v="10"/>
    <n v="2640"/>
    <n v="44"/>
  </r>
  <r>
    <d v="2024-06-01T00:00:00"/>
    <x v="5"/>
    <s v="0DL"/>
    <x v="11"/>
    <x v="5"/>
    <x v="13"/>
    <x v="40"/>
    <s v="HK1839"/>
    <x v="0"/>
    <x v="0"/>
    <n v="13"/>
    <n v="2130"/>
    <n v="3530"/>
  </r>
  <r>
    <d v="2024-06-01T00:00:00"/>
    <x v="5"/>
    <s v="0DL"/>
    <x v="11"/>
    <x v="5"/>
    <x v="13"/>
    <x v="41"/>
    <s v="HK1535"/>
    <x v="0"/>
    <x v="0"/>
    <n v="14"/>
    <n v="3870"/>
    <n v="6430"/>
  </r>
  <r>
    <d v="2024-06-01T00:00:00"/>
    <x v="5"/>
    <s v="0DL"/>
    <x v="11"/>
    <x v="5"/>
    <x v="13"/>
    <x v="41"/>
    <s v="HK1639"/>
    <x v="0"/>
    <x v="0"/>
    <n v="18"/>
    <n v="4590"/>
    <n v="7630"/>
  </r>
  <r>
    <d v="2024-06-01T00:00:00"/>
    <x v="5"/>
    <s v="0DP"/>
    <x v="12"/>
    <x v="9"/>
    <x v="29"/>
    <x v="42"/>
    <s v="HK2466"/>
    <x v="0"/>
    <x v="0"/>
    <n v="3"/>
    <n v="105"/>
    <n v="145"/>
  </r>
  <r>
    <d v="2024-06-01T00:00:00"/>
    <x v="5"/>
    <s v="0DR"/>
    <x v="13"/>
    <x v="0"/>
    <x v="54"/>
    <x v="87"/>
    <s v="HK1042"/>
    <x v="2"/>
    <x v="0"/>
    <n v="453"/>
    <n v="6900"/>
    <n v="75"/>
  </r>
  <r>
    <d v="2024-06-01T00:00:00"/>
    <x v="5"/>
    <s v="0DR"/>
    <x v="13"/>
    <x v="0"/>
    <x v="54"/>
    <x v="87"/>
    <s v="HK1054"/>
    <x v="2"/>
    <x v="0"/>
    <n v="43"/>
    <n v="602"/>
    <n v="11"/>
  </r>
  <r>
    <d v="2024-06-01T00:00:00"/>
    <x v="5"/>
    <s v="0DR"/>
    <x v="13"/>
    <x v="0"/>
    <x v="54"/>
    <x v="87"/>
    <s v="HK1454"/>
    <x v="0"/>
    <x v="0"/>
    <n v="334"/>
    <n v="4668"/>
    <n v="7430"/>
  </r>
  <r>
    <d v="2024-06-01T00:00:00"/>
    <x v="5"/>
    <s v="0DR"/>
    <x v="13"/>
    <x v="0"/>
    <x v="54"/>
    <x v="87"/>
    <s v="HK1684"/>
    <x v="2"/>
    <x v="0"/>
    <n v="456"/>
    <n v="7100"/>
    <n v="75"/>
  </r>
  <r>
    <d v="2024-06-01T00:00:00"/>
    <x v="5"/>
    <s v="0DR"/>
    <x v="13"/>
    <x v="0"/>
    <x v="54"/>
    <x v="87"/>
    <s v="HK647"/>
    <x v="0"/>
    <x v="0"/>
    <n v="351"/>
    <n v="4913"/>
    <n v="75"/>
  </r>
  <r>
    <d v="2024-06-01T00:00:00"/>
    <x v="5"/>
    <s v="0DR"/>
    <x v="13"/>
    <x v="5"/>
    <x v="30"/>
    <x v="43"/>
    <s v="HK1054"/>
    <x v="2"/>
    <x v="0"/>
    <n v="292"/>
    <n v="4078"/>
    <n v="61"/>
  </r>
  <r>
    <d v="2024-06-01T00:00:00"/>
    <x v="5"/>
    <s v="0DS"/>
    <x v="31"/>
    <x v="5"/>
    <x v="55"/>
    <x v="88"/>
    <s v="HK1627"/>
    <x v="0"/>
    <x v="0"/>
    <n v="50"/>
    <n v="2088"/>
    <n v="21"/>
  </r>
  <r>
    <d v="2024-06-01T00:00:00"/>
    <x v="5"/>
    <s v="0DS"/>
    <x v="31"/>
    <x v="5"/>
    <x v="13"/>
    <x v="89"/>
    <s v="HK1627"/>
    <x v="0"/>
    <x v="0"/>
    <n v="112"/>
    <n v="5079"/>
    <n v="47"/>
  </r>
  <r>
    <d v="2024-06-01T00:00:00"/>
    <x v="5"/>
    <s v="0DT"/>
    <x v="27"/>
    <x v="0"/>
    <x v="0"/>
    <x v="94"/>
    <s v="HK1652"/>
    <x v="0"/>
    <x v="0"/>
    <n v="5"/>
    <n v="160"/>
    <n v="4"/>
  </r>
  <r>
    <d v="2024-06-01T00:00:00"/>
    <x v="5"/>
    <s v="0DT"/>
    <x v="27"/>
    <x v="5"/>
    <x v="16"/>
    <x v="95"/>
    <s v="HK1619"/>
    <x v="0"/>
    <x v="0"/>
    <n v="1"/>
    <n v="40"/>
    <n v="1"/>
  </r>
  <r>
    <d v="2024-06-01T00:00:00"/>
    <x v="5"/>
    <s v="0DT"/>
    <x v="27"/>
    <x v="0"/>
    <x v="2"/>
    <x v="79"/>
    <s v="HK1840"/>
    <x v="0"/>
    <x v="0"/>
    <n v="44"/>
    <n v="1320"/>
    <n v="33"/>
  </r>
  <r>
    <d v="2024-06-01T00:00:00"/>
    <x v="5"/>
    <s v="0DT"/>
    <x v="27"/>
    <x v="5"/>
    <x v="58"/>
    <x v="103"/>
    <s v="HK1652"/>
    <x v="0"/>
    <x v="0"/>
    <n v="7"/>
    <n v="200"/>
    <n v="5"/>
  </r>
  <r>
    <d v="2024-06-01T00:00:00"/>
    <x v="5"/>
    <s v="0DT"/>
    <x v="27"/>
    <x v="5"/>
    <x v="13"/>
    <x v="96"/>
    <s v="HK1652"/>
    <x v="0"/>
    <x v="0"/>
    <n v="7"/>
    <n v="200"/>
    <n v="5"/>
  </r>
  <r>
    <d v="2024-06-01T00:00:00"/>
    <x v="5"/>
    <s v="0DU"/>
    <x v="14"/>
    <x v="16"/>
    <x v="57"/>
    <x v="97"/>
    <s v="HK1971"/>
    <x v="0"/>
    <x v="0"/>
    <n v="140"/>
    <n v="3263"/>
    <n v="49"/>
  </r>
  <r>
    <d v="2024-06-01T00:00:00"/>
    <x v="5"/>
    <s v="0DU"/>
    <x v="14"/>
    <x v="0"/>
    <x v="28"/>
    <x v="91"/>
    <s v="HK1819"/>
    <x v="0"/>
    <x v="0"/>
    <n v="227"/>
    <n v="5491"/>
    <n v="75"/>
  </r>
  <r>
    <d v="2024-06-01T00:00:00"/>
    <x v="5"/>
    <s v="0DU"/>
    <x v="14"/>
    <x v="5"/>
    <x v="58"/>
    <x v="98"/>
    <s v="HK745"/>
    <x v="0"/>
    <x v="0"/>
    <n v="100"/>
    <n v="1385"/>
    <n v="34"/>
  </r>
  <r>
    <d v="2024-06-01T00:00:00"/>
    <x v="5"/>
    <s v="0DU"/>
    <x v="14"/>
    <x v="5"/>
    <x v="30"/>
    <x v="44"/>
    <s v="HK1739"/>
    <x v="0"/>
    <x v="0"/>
    <n v="65"/>
    <n v="764"/>
    <n v="2250"/>
  </r>
  <r>
    <d v="2024-06-01T00:00:00"/>
    <x v="5"/>
    <s v="0DU"/>
    <x v="14"/>
    <x v="5"/>
    <x v="30"/>
    <x v="44"/>
    <s v="HK2319"/>
    <x v="0"/>
    <x v="0"/>
    <n v="165"/>
    <n v="2249"/>
    <n v="5450"/>
  </r>
  <r>
    <d v="2024-06-01T00:00:00"/>
    <x v="5"/>
    <s v="0DU"/>
    <x v="14"/>
    <x v="5"/>
    <x v="30"/>
    <x v="44"/>
    <s v="HK806"/>
    <x v="0"/>
    <x v="0"/>
    <n v="49"/>
    <n v="653"/>
    <n v="17"/>
  </r>
  <r>
    <d v="2024-06-01T00:00:00"/>
    <x v="5"/>
    <s v="0DX"/>
    <x v="15"/>
    <x v="0"/>
    <x v="2"/>
    <x v="46"/>
    <s v="HK1380"/>
    <x v="2"/>
    <x v="0"/>
    <n v="176"/>
    <n v="2640"/>
    <n v="66"/>
  </r>
  <r>
    <d v="2024-06-01T00:00:00"/>
    <x v="5"/>
    <s v="0DX"/>
    <x v="15"/>
    <x v="0"/>
    <x v="2"/>
    <x v="46"/>
    <s v="HK1784"/>
    <x v="2"/>
    <x v="0"/>
    <n v="186"/>
    <n v="2800"/>
    <n v="70"/>
  </r>
  <r>
    <d v="2024-06-01T00:00:00"/>
    <x v="5"/>
    <s v="0DX"/>
    <x v="15"/>
    <x v="0"/>
    <x v="2"/>
    <x v="46"/>
    <s v="HK531"/>
    <x v="2"/>
    <x v="0"/>
    <n v="122"/>
    <n v="1840"/>
    <n v="46"/>
  </r>
  <r>
    <d v="2024-06-01T00:00:00"/>
    <x v="5"/>
    <s v="0DX"/>
    <x v="15"/>
    <x v="10"/>
    <x v="31"/>
    <x v="47"/>
    <s v="HK1136"/>
    <x v="2"/>
    <x v="0"/>
    <n v="64"/>
    <n v="960"/>
    <n v="24"/>
  </r>
  <r>
    <d v="2024-06-01T00:00:00"/>
    <x v="5"/>
    <s v="0DX"/>
    <x v="15"/>
    <x v="10"/>
    <x v="31"/>
    <x v="47"/>
    <s v="HK1159"/>
    <x v="2"/>
    <x v="0"/>
    <n v="32"/>
    <n v="480"/>
    <n v="12"/>
  </r>
  <r>
    <d v="2024-06-01T00:00:00"/>
    <x v="5"/>
    <s v="0DX"/>
    <x v="15"/>
    <x v="10"/>
    <x v="31"/>
    <x v="47"/>
    <s v="HK370"/>
    <x v="2"/>
    <x v="0"/>
    <n v="104"/>
    <n v="1560"/>
    <n v="39"/>
  </r>
  <r>
    <d v="2024-06-01T00:00:00"/>
    <x v="5"/>
    <s v="0DX"/>
    <x v="15"/>
    <x v="10"/>
    <x v="31"/>
    <x v="47"/>
    <s v="HK673"/>
    <x v="2"/>
    <x v="0"/>
    <n v="154"/>
    <n v="2320"/>
    <n v="58"/>
  </r>
  <r>
    <d v="2024-06-01T00:00:00"/>
    <x v="5"/>
    <s v="0DX"/>
    <x v="15"/>
    <x v="10"/>
    <x v="31"/>
    <x v="47"/>
    <s v="HK946"/>
    <x v="2"/>
    <x v="0"/>
    <n v="90"/>
    <n v="1360"/>
    <n v="34"/>
  </r>
  <r>
    <d v="2024-06-01T00:00:00"/>
    <x v="5"/>
    <s v="0DX"/>
    <x v="15"/>
    <x v="0"/>
    <x v="34"/>
    <x v="69"/>
    <s v="HK1160"/>
    <x v="2"/>
    <x v="0"/>
    <n v="170"/>
    <n v="2560"/>
    <n v="64"/>
  </r>
  <r>
    <d v="2024-06-01T00:00:00"/>
    <x v="5"/>
    <s v="0DX"/>
    <x v="15"/>
    <x v="0"/>
    <x v="34"/>
    <x v="69"/>
    <s v="HK616"/>
    <x v="2"/>
    <x v="0"/>
    <n v="112"/>
    <n v="1680"/>
    <n v="42"/>
  </r>
  <r>
    <d v="2024-06-01T00:00:00"/>
    <x v="5"/>
    <s v="0DY"/>
    <x v="16"/>
    <x v="6"/>
    <x v="32"/>
    <x v="48"/>
    <s v="HK1674"/>
    <x v="2"/>
    <x v="0"/>
    <n v="25"/>
    <n v="250"/>
    <n v="10"/>
  </r>
  <r>
    <d v="2024-06-01T00:00:00"/>
    <x v="5"/>
    <s v="0DY"/>
    <x v="16"/>
    <x v="6"/>
    <x v="32"/>
    <x v="48"/>
    <s v="HK389"/>
    <x v="2"/>
    <x v="0"/>
    <n v="50"/>
    <n v="500"/>
    <n v="2010"/>
  </r>
  <r>
    <d v="2024-06-01T00:00:00"/>
    <x v="5"/>
    <s v="0ER"/>
    <x v="17"/>
    <x v="0"/>
    <x v="34"/>
    <x v="50"/>
    <s v="HK1628"/>
    <x v="0"/>
    <x v="0"/>
    <n v="10"/>
    <n v="2610"/>
    <n v="4330"/>
  </r>
  <r>
    <d v="2024-06-01T00:00:00"/>
    <x v="5"/>
    <s v="0ER"/>
    <x v="17"/>
    <x v="0"/>
    <x v="34"/>
    <x v="50"/>
    <s v="HK1733"/>
    <x v="0"/>
    <x v="0"/>
    <n v="11"/>
    <n v="2370"/>
    <n v="3939"/>
  </r>
  <r>
    <d v="2024-06-01T00:00:00"/>
    <x v="5"/>
    <s v="0ER"/>
    <x v="17"/>
    <x v="0"/>
    <x v="34"/>
    <x v="50"/>
    <s v="HK1914"/>
    <x v="0"/>
    <x v="0"/>
    <n v="18"/>
    <n v="3690"/>
    <n v="6130"/>
  </r>
  <r>
    <d v="2024-06-01T00:00:00"/>
    <x v="5"/>
    <s v="0ER"/>
    <x v="17"/>
    <x v="0"/>
    <x v="34"/>
    <x v="50"/>
    <s v="HK1967"/>
    <x v="0"/>
    <x v="0"/>
    <n v="2"/>
    <n v="330"/>
    <n v="530"/>
  </r>
  <r>
    <d v="2024-06-01T00:00:00"/>
    <x v="5"/>
    <s v="0EV"/>
    <x v="19"/>
    <x v="4"/>
    <x v="7"/>
    <x v="52"/>
    <s v="HK5380"/>
    <x v="5"/>
    <x v="1"/>
    <n v="31"/>
    <n v="2318"/>
    <n v="127"/>
  </r>
  <r>
    <d v="2024-06-01T00:00:00"/>
    <x v="5"/>
    <s v="0EV"/>
    <x v="19"/>
    <x v="4"/>
    <x v="7"/>
    <x v="52"/>
    <s v="HK5381"/>
    <x v="5"/>
    <x v="1"/>
    <n v="128"/>
    <n v="8766"/>
    <n v="64"/>
  </r>
  <r>
    <d v="2024-06-01T00:00:00"/>
    <x v="5"/>
    <s v="0EV"/>
    <x v="19"/>
    <x v="4"/>
    <x v="7"/>
    <x v="52"/>
    <s v="HK5386"/>
    <x v="5"/>
    <x v="1"/>
    <n v="141"/>
    <n v="10669"/>
    <n v="682"/>
  </r>
  <r>
    <d v="2024-06-01T00:00:00"/>
    <x v="5"/>
    <s v="0EW"/>
    <x v="28"/>
    <x v="7"/>
    <x v="41"/>
    <x v="71"/>
    <s v="HK5359"/>
    <x v="8"/>
    <x v="7"/>
    <n v="3"/>
    <n v="54"/>
    <n v="183"/>
  </r>
  <r>
    <d v="2024-06-01T00:00:00"/>
    <x v="5"/>
    <s v="0EW"/>
    <x v="28"/>
    <x v="12"/>
    <x v="42"/>
    <x v="70"/>
    <s v="HK5356"/>
    <x v="8"/>
    <x v="7"/>
    <n v="3"/>
    <n v="129"/>
    <n v="195"/>
  </r>
  <r>
    <d v="2024-06-01T00:00:00"/>
    <x v="5"/>
    <s v="0EW"/>
    <x v="28"/>
    <x v="7"/>
    <x v="60"/>
    <x v="71"/>
    <s v="HK5356"/>
    <x v="8"/>
    <x v="5"/>
    <n v="7"/>
    <n v="123"/>
    <n v="635"/>
  </r>
  <r>
    <d v="2024-06-01T00:00:00"/>
    <x v="5"/>
    <s v="0EW"/>
    <x v="28"/>
    <x v="7"/>
    <x v="60"/>
    <x v="71"/>
    <s v="HK5356"/>
    <x v="8"/>
    <x v="6"/>
    <n v="3"/>
    <n v="44"/>
    <n v="253"/>
  </r>
  <r>
    <d v="2024-06-01T00:00:00"/>
    <x v="5"/>
    <s v="0EW"/>
    <x v="28"/>
    <x v="7"/>
    <x v="60"/>
    <x v="71"/>
    <s v="HK5359"/>
    <x v="8"/>
    <x v="5"/>
    <n v="2"/>
    <n v="35"/>
    <n v="2"/>
  </r>
  <r>
    <d v="2024-06-01T00:00:00"/>
    <x v="5"/>
    <s v="0EW"/>
    <x v="28"/>
    <x v="7"/>
    <x v="60"/>
    <x v="71"/>
    <s v="HK5359"/>
    <x v="8"/>
    <x v="6"/>
    <n v="3"/>
    <n v="62"/>
    <n v="315"/>
  </r>
  <r>
    <d v="2024-06-01T00:00:00"/>
    <x v="5"/>
    <s v="0EW"/>
    <x v="28"/>
    <x v="7"/>
    <x v="15"/>
    <x v="70"/>
    <s v="HK5207"/>
    <x v="8"/>
    <x v="7"/>
    <n v="1"/>
    <n v="19"/>
    <n v="29"/>
  </r>
  <r>
    <d v="2024-06-01T00:00:00"/>
    <x v="5"/>
    <s v="0EW"/>
    <x v="28"/>
    <x v="7"/>
    <x v="15"/>
    <x v="71"/>
    <s v="HK5207"/>
    <x v="8"/>
    <x v="7"/>
    <n v="4"/>
    <n v="75"/>
    <n v="225"/>
  </r>
  <r>
    <d v="2024-06-01T00:00:00"/>
    <x v="5"/>
    <s v="0EW"/>
    <x v="28"/>
    <x v="7"/>
    <x v="15"/>
    <x v="71"/>
    <s v="HK5356"/>
    <x v="8"/>
    <x v="7"/>
    <n v="7"/>
    <n v="169"/>
    <n v="442"/>
  </r>
  <r>
    <d v="2024-06-01T00:00:00"/>
    <x v="5"/>
    <s v="0EW"/>
    <x v="28"/>
    <x v="7"/>
    <x v="15"/>
    <x v="71"/>
    <s v="HK5356"/>
    <x v="8"/>
    <x v="6"/>
    <n v="6"/>
    <n v="114"/>
    <n v="23"/>
  </r>
  <r>
    <d v="2024-06-01T00:00:00"/>
    <x v="5"/>
    <s v="0EW"/>
    <x v="28"/>
    <x v="7"/>
    <x v="15"/>
    <x v="71"/>
    <s v="HK5359"/>
    <x v="8"/>
    <x v="7"/>
    <n v="13"/>
    <n v="260"/>
    <n v="761"/>
  </r>
  <r>
    <d v="2024-06-01T00:00:00"/>
    <x v="5"/>
    <s v="0EW"/>
    <x v="28"/>
    <x v="7"/>
    <x v="15"/>
    <x v="71"/>
    <s v="HK5359"/>
    <x v="8"/>
    <x v="6"/>
    <n v="4"/>
    <n v="75"/>
    <n v="145"/>
  </r>
  <r>
    <d v="2024-06-01T00:00:00"/>
    <x v="5"/>
    <s v="0EW"/>
    <x v="28"/>
    <x v="15"/>
    <x v="52"/>
    <x v="71"/>
    <s v="HK5359"/>
    <x v="8"/>
    <x v="7"/>
    <n v="2"/>
    <n v="39"/>
    <n v="12"/>
  </r>
  <r>
    <d v="2024-06-01T00:00:00"/>
    <x v="5"/>
    <s v="0EW"/>
    <x v="28"/>
    <x v="13"/>
    <x v="44"/>
    <x v="70"/>
    <s v="HK5356"/>
    <x v="8"/>
    <x v="7"/>
    <n v="1"/>
    <n v="10"/>
    <n v="14"/>
  </r>
  <r>
    <d v="2024-06-01T00:00:00"/>
    <x v="5"/>
    <s v="0EW"/>
    <x v="28"/>
    <x v="13"/>
    <x v="44"/>
    <x v="71"/>
    <s v="HK5359"/>
    <x v="8"/>
    <x v="7"/>
    <n v="2"/>
    <n v="30"/>
    <n v="205"/>
  </r>
  <r>
    <d v="2024-06-01T00:00:00"/>
    <x v="5"/>
    <s v="0EW"/>
    <x v="28"/>
    <x v="7"/>
    <x v="45"/>
    <x v="71"/>
    <s v="HK5207"/>
    <x v="8"/>
    <x v="7"/>
    <n v="2"/>
    <n v="41"/>
    <n v="101"/>
  </r>
  <r>
    <d v="2024-06-01T00:00:00"/>
    <x v="5"/>
    <s v="0EW"/>
    <x v="28"/>
    <x v="7"/>
    <x v="45"/>
    <x v="71"/>
    <s v="HK5356"/>
    <x v="8"/>
    <x v="7"/>
    <n v="5"/>
    <n v="140"/>
    <n v="228"/>
  </r>
  <r>
    <d v="2024-06-01T00:00:00"/>
    <x v="5"/>
    <s v="0EW"/>
    <x v="28"/>
    <x v="7"/>
    <x v="45"/>
    <x v="71"/>
    <s v="HK5356"/>
    <x v="8"/>
    <x v="5"/>
    <n v="12"/>
    <n v="218"/>
    <n v="477"/>
  </r>
  <r>
    <d v="2024-06-01T00:00:00"/>
    <x v="5"/>
    <s v="0EW"/>
    <x v="28"/>
    <x v="7"/>
    <x v="45"/>
    <x v="71"/>
    <s v="HK5359"/>
    <x v="8"/>
    <x v="7"/>
    <n v="11"/>
    <n v="243"/>
    <n v="38"/>
  </r>
  <r>
    <d v="2024-06-01T00:00:00"/>
    <x v="5"/>
    <s v="0EW"/>
    <x v="28"/>
    <x v="7"/>
    <x v="45"/>
    <x v="71"/>
    <s v="HK5359"/>
    <x v="8"/>
    <x v="5"/>
    <n v="12"/>
    <n v="230"/>
    <n v="559"/>
  </r>
  <r>
    <d v="2024-06-01T00:00:00"/>
    <x v="5"/>
    <s v="0EW"/>
    <x v="28"/>
    <x v="13"/>
    <x v="46"/>
    <x v="71"/>
    <s v="HK5356"/>
    <x v="8"/>
    <x v="5"/>
    <n v="2"/>
    <n v="24"/>
    <n v="114"/>
  </r>
  <r>
    <d v="2024-06-01T00:00:00"/>
    <x v="5"/>
    <s v="0EW"/>
    <x v="28"/>
    <x v="13"/>
    <x v="46"/>
    <x v="71"/>
    <s v="HK5356"/>
    <x v="8"/>
    <x v="6"/>
    <n v="1"/>
    <n v="20"/>
    <n v="49"/>
  </r>
  <r>
    <d v="2024-06-01T00:00:00"/>
    <x v="5"/>
    <s v="0EW"/>
    <x v="28"/>
    <x v="17"/>
    <x v="63"/>
    <x v="71"/>
    <s v="HK5356"/>
    <x v="8"/>
    <x v="5"/>
    <n v="6"/>
    <n v="92"/>
    <n v="458"/>
  </r>
  <r>
    <d v="2024-06-01T00:00:00"/>
    <x v="5"/>
    <s v="0EW"/>
    <x v="28"/>
    <x v="17"/>
    <x v="63"/>
    <x v="71"/>
    <s v="HK5359"/>
    <x v="8"/>
    <x v="5"/>
    <n v="2"/>
    <n v="28"/>
    <n v="9"/>
  </r>
  <r>
    <d v="2024-06-01T00:00:00"/>
    <x v="5"/>
    <s v="0EW"/>
    <x v="28"/>
    <x v="7"/>
    <x v="47"/>
    <x v="71"/>
    <s v="HK5359"/>
    <x v="8"/>
    <x v="7"/>
    <n v="1"/>
    <n v="21"/>
    <n v="102"/>
  </r>
  <r>
    <d v="2024-06-01T00:00:00"/>
    <x v="5"/>
    <s v="0EW"/>
    <x v="28"/>
    <x v="7"/>
    <x v="49"/>
    <x v="71"/>
    <s v="HK5207"/>
    <x v="8"/>
    <x v="7"/>
    <n v="1"/>
    <n v="20"/>
    <n v="5"/>
  </r>
  <r>
    <d v="2024-06-01T00:00:00"/>
    <x v="5"/>
    <s v="0EW"/>
    <x v="28"/>
    <x v="7"/>
    <x v="49"/>
    <x v="71"/>
    <s v="HK5356"/>
    <x v="8"/>
    <x v="7"/>
    <n v="2"/>
    <n v="43"/>
    <n v="61"/>
  </r>
  <r>
    <d v="2024-06-01T00:00:00"/>
    <x v="5"/>
    <s v="0EW"/>
    <x v="28"/>
    <x v="7"/>
    <x v="49"/>
    <x v="71"/>
    <s v="HK5356"/>
    <x v="8"/>
    <x v="5"/>
    <n v="3"/>
    <n v="40"/>
    <n v="6"/>
  </r>
  <r>
    <d v="2024-06-01T00:00:00"/>
    <x v="5"/>
    <s v="0EW"/>
    <x v="28"/>
    <x v="7"/>
    <x v="49"/>
    <x v="71"/>
    <s v="HK5359"/>
    <x v="8"/>
    <x v="7"/>
    <n v="6"/>
    <n v="134"/>
    <n v="374"/>
  </r>
  <r>
    <d v="2024-06-01T00:00:00"/>
    <x v="5"/>
    <s v="0EW"/>
    <x v="28"/>
    <x v="14"/>
    <x v="50"/>
    <x v="70"/>
    <s v="HK5207"/>
    <x v="8"/>
    <x v="7"/>
    <n v="1"/>
    <n v="35"/>
    <n v="104"/>
  </r>
  <r>
    <d v="2024-06-01T00:00:00"/>
    <x v="5"/>
    <s v="0EW"/>
    <x v="28"/>
    <x v="14"/>
    <x v="50"/>
    <x v="70"/>
    <s v="HK5356"/>
    <x v="8"/>
    <x v="7"/>
    <n v="7"/>
    <n v="149"/>
    <n v="424"/>
  </r>
  <r>
    <d v="2024-06-01T00:00:00"/>
    <x v="5"/>
    <s v="0EW"/>
    <x v="28"/>
    <x v="7"/>
    <x v="37"/>
    <x v="71"/>
    <s v="HK5356"/>
    <x v="8"/>
    <x v="7"/>
    <n v="3"/>
    <n v="47"/>
    <n v="217"/>
  </r>
  <r>
    <d v="2024-06-01T00:00:00"/>
    <x v="5"/>
    <s v="0EW"/>
    <x v="28"/>
    <x v="7"/>
    <x v="37"/>
    <x v="71"/>
    <s v="HK5359"/>
    <x v="8"/>
    <x v="7"/>
    <n v="10"/>
    <n v="187"/>
    <n v="927"/>
  </r>
  <r>
    <d v="2024-06-01T00:00:00"/>
    <x v="5"/>
    <s v="ODV"/>
    <x v="21"/>
    <x v="5"/>
    <x v="12"/>
    <x v="55"/>
    <s v="HK1738"/>
    <x v="12"/>
    <x v="0"/>
    <n v="368"/>
    <n v="5148"/>
    <n v="100"/>
  </r>
  <r>
    <d v="2024-06-01T00:00:00"/>
    <x v="5"/>
    <s v="ODV"/>
    <x v="21"/>
    <x v="5"/>
    <x v="12"/>
    <x v="55"/>
    <s v="HK1738"/>
    <x v="12"/>
    <x v="5"/>
    <n v="3"/>
    <n v="46"/>
    <n v="130"/>
  </r>
  <r>
    <d v="2024-06-01T00:00:00"/>
    <x v="5"/>
    <s v="ODV"/>
    <x v="21"/>
    <x v="5"/>
    <x v="12"/>
    <x v="55"/>
    <s v="HK1738"/>
    <x v="0"/>
    <x v="2"/>
    <n v="28"/>
    <n v="343"/>
    <n v="10"/>
  </r>
  <r>
    <d v="2024-06-01T00:00:00"/>
    <x v="5"/>
    <s v="ODV"/>
    <x v="21"/>
    <x v="5"/>
    <x v="12"/>
    <x v="55"/>
    <s v="HK1738"/>
    <x v="11"/>
    <x v="4"/>
    <n v="10"/>
    <n v="127"/>
    <n v="4"/>
  </r>
  <r>
    <d v="2024-06-01T00:00:00"/>
    <x v="5"/>
    <s v="OEY"/>
    <x v="22"/>
    <x v="7"/>
    <x v="38"/>
    <x v="56"/>
    <s v="HK5371"/>
    <x v="4"/>
    <x v="7"/>
    <n v="66"/>
    <n v="835.42"/>
    <n v="367"/>
  </r>
  <r>
    <d v="2024-06-01T00:00:00"/>
    <x v="5"/>
    <s v="OEY"/>
    <x v="22"/>
    <x v="7"/>
    <x v="39"/>
    <x v="57"/>
    <s v="HK5371"/>
    <x v="4"/>
    <x v="7"/>
    <n v="39"/>
    <n v="701.2"/>
    <n v="233"/>
  </r>
  <r>
    <d v="2024-06-01T00:00:00"/>
    <x v="5"/>
    <s v="OEY"/>
    <x v="22"/>
    <x v="7"/>
    <x v="40"/>
    <x v="58"/>
    <s v="HK5372"/>
    <x v="6"/>
    <x v="7"/>
    <n v="123"/>
    <n v="1709.07"/>
    <n v="746"/>
  </r>
  <r>
    <d v="2024-07-01T00:00:00"/>
    <x v="6"/>
    <s v="0BE"/>
    <x v="29"/>
    <x v="18"/>
    <x v="64"/>
    <x v="99"/>
    <s v="HK1468"/>
    <x v="0"/>
    <x v="3"/>
    <n v="154"/>
    <n v="3160.04"/>
    <n v="67.7"/>
  </r>
  <r>
    <d v="2024-07-01T00:00:00"/>
    <x v="6"/>
    <s v="0BE"/>
    <x v="29"/>
    <x v="0"/>
    <x v="65"/>
    <x v="100"/>
    <s v="HK2066"/>
    <x v="0"/>
    <x v="0"/>
    <n v="135"/>
    <n v="2.02"/>
    <n v="41"/>
  </r>
  <r>
    <d v="2024-07-01T00:00:00"/>
    <x v="6"/>
    <s v="0BE"/>
    <x v="29"/>
    <x v="0"/>
    <x v="65"/>
    <x v="100"/>
    <s v="HK638"/>
    <x v="2"/>
    <x v="0"/>
    <n v="157"/>
    <n v="2.35"/>
    <n v="54"/>
  </r>
  <r>
    <d v="2024-07-01T00:00:00"/>
    <x v="6"/>
    <s v="0BE"/>
    <x v="29"/>
    <x v="3"/>
    <x v="6"/>
    <x v="73"/>
    <s v="HK4457"/>
    <x v="10"/>
    <x v="1"/>
    <n v="30"/>
    <n v="3162.91"/>
    <n v="22.1"/>
  </r>
  <r>
    <d v="2024-07-01T00:00:00"/>
    <x v="6"/>
    <s v="0BE"/>
    <x v="29"/>
    <x v="3"/>
    <x v="6"/>
    <x v="73"/>
    <s v="HK5172"/>
    <x v="10"/>
    <x v="1"/>
    <n v="105"/>
    <n v="4704.3599999999997"/>
    <n v="58.1"/>
  </r>
  <r>
    <d v="2024-07-01T00:00:00"/>
    <x v="6"/>
    <s v="0BE"/>
    <x v="29"/>
    <x v="3"/>
    <x v="6"/>
    <x v="73"/>
    <s v="HK5253"/>
    <x v="10"/>
    <x v="1"/>
    <n v="48"/>
    <n v="3452.28"/>
    <n v="36.700000000000003"/>
  </r>
  <r>
    <d v="2024-07-01T00:00:00"/>
    <x v="6"/>
    <s v="0BH"/>
    <x v="0"/>
    <x v="0"/>
    <x v="28"/>
    <x v="101"/>
    <s v="HK2108"/>
    <x v="0"/>
    <x v="0"/>
    <n v="9"/>
    <n v="1820"/>
    <n v="26"/>
  </r>
  <r>
    <d v="2024-07-01T00:00:00"/>
    <x v="6"/>
    <s v="0BH"/>
    <x v="0"/>
    <x v="0"/>
    <x v="28"/>
    <x v="101"/>
    <s v="HK2171"/>
    <x v="0"/>
    <x v="0"/>
    <n v="1"/>
    <n v="140"/>
    <n v="2"/>
  </r>
  <r>
    <d v="2024-07-01T00:00:00"/>
    <x v="6"/>
    <s v="0BH"/>
    <x v="0"/>
    <x v="0"/>
    <x v="28"/>
    <x v="59"/>
    <s v="HK2108"/>
    <x v="0"/>
    <x v="0"/>
    <n v="3"/>
    <n v="910"/>
    <n v="13"/>
  </r>
  <r>
    <d v="2024-07-01T00:00:00"/>
    <x v="6"/>
    <s v="0BH"/>
    <x v="0"/>
    <x v="0"/>
    <x v="28"/>
    <x v="59"/>
    <s v="HK2171"/>
    <x v="0"/>
    <x v="0"/>
    <n v="6"/>
    <n v="1750"/>
    <n v="25"/>
  </r>
  <r>
    <d v="2024-07-01T00:00:00"/>
    <x v="6"/>
    <s v="0BH"/>
    <x v="0"/>
    <x v="0"/>
    <x v="28"/>
    <x v="77"/>
    <s v="HK2108"/>
    <x v="0"/>
    <x v="0"/>
    <n v="4"/>
    <n v="1190"/>
    <n v="17"/>
  </r>
  <r>
    <d v="2024-07-01T00:00:00"/>
    <x v="6"/>
    <s v="0BH"/>
    <x v="0"/>
    <x v="0"/>
    <x v="1"/>
    <x v="1"/>
    <s v="HK2171"/>
    <x v="0"/>
    <x v="0"/>
    <n v="1"/>
    <n v="350"/>
    <n v="5"/>
  </r>
  <r>
    <d v="2024-07-01T00:00:00"/>
    <x v="6"/>
    <s v="0BH"/>
    <x v="0"/>
    <x v="0"/>
    <x v="2"/>
    <x v="2"/>
    <s v="HK1731"/>
    <x v="0"/>
    <x v="0"/>
    <n v="16"/>
    <n v="3820"/>
    <n v="1866"/>
  </r>
  <r>
    <d v="2024-07-01T00:00:00"/>
    <x v="6"/>
    <s v="0BH"/>
    <x v="0"/>
    <x v="0"/>
    <x v="2"/>
    <x v="2"/>
    <s v="HK2321"/>
    <x v="0"/>
    <x v="0"/>
    <n v="7"/>
    <n v="2030"/>
    <n v="29"/>
  </r>
  <r>
    <d v="2024-07-01T00:00:00"/>
    <x v="6"/>
    <s v="0BH"/>
    <x v="0"/>
    <x v="0"/>
    <x v="2"/>
    <x v="79"/>
    <s v="HK1731"/>
    <x v="0"/>
    <x v="0"/>
    <n v="3"/>
    <n v="840"/>
    <n v="1230"/>
  </r>
  <r>
    <d v="2024-07-01T00:00:00"/>
    <x v="6"/>
    <s v="0BH"/>
    <x v="0"/>
    <x v="0"/>
    <x v="2"/>
    <x v="80"/>
    <s v="HK1731"/>
    <x v="0"/>
    <x v="0"/>
    <n v="2"/>
    <n v="490"/>
    <n v="7"/>
  </r>
  <r>
    <d v="2024-07-01T00:00:00"/>
    <x v="6"/>
    <s v="0BH"/>
    <x v="0"/>
    <x v="0"/>
    <x v="2"/>
    <x v="80"/>
    <s v="HK2321"/>
    <x v="0"/>
    <x v="0"/>
    <n v="2"/>
    <n v="630"/>
    <n v="9"/>
  </r>
  <r>
    <d v="2024-07-01T00:00:00"/>
    <x v="6"/>
    <s v="0BM"/>
    <x v="1"/>
    <x v="1"/>
    <x v="3"/>
    <x v="3"/>
    <s v="HK1750"/>
    <x v="0"/>
    <x v="1"/>
    <n v="13"/>
    <n v="464"/>
    <n v="436"/>
  </r>
  <r>
    <d v="2024-07-01T00:00:00"/>
    <x v="6"/>
    <s v="0BM"/>
    <x v="1"/>
    <x v="2"/>
    <x v="4"/>
    <x v="4"/>
    <s v="HK1741"/>
    <x v="0"/>
    <x v="1"/>
    <n v="71"/>
    <n v="1687"/>
    <n v="2648"/>
  </r>
  <r>
    <d v="2024-07-01T00:00:00"/>
    <x v="6"/>
    <s v="0BM"/>
    <x v="1"/>
    <x v="2"/>
    <x v="4"/>
    <x v="4"/>
    <s v="HK2004"/>
    <x v="0"/>
    <x v="1"/>
    <n v="29"/>
    <n v="702"/>
    <n v="1054"/>
  </r>
  <r>
    <d v="2024-07-01T00:00:00"/>
    <x v="6"/>
    <s v="0BM"/>
    <x v="1"/>
    <x v="3"/>
    <x v="5"/>
    <x v="5"/>
    <s v="HK2004"/>
    <x v="0"/>
    <x v="1"/>
    <n v="65"/>
    <n v="1614"/>
    <n v="2248"/>
  </r>
  <r>
    <d v="2024-07-01T00:00:00"/>
    <x v="6"/>
    <s v="0BM"/>
    <x v="1"/>
    <x v="3"/>
    <x v="6"/>
    <x v="6"/>
    <s v="HK1750"/>
    <x v="0"/>
    <x v="1"/>
    <n v="112"/>
    <n v="4015"/>
    <n v="4848"/>
  </r>
  <r>
    <d v="2024-07-01T00:00:00"/>
    <x v="6"/>
    <s v="0BM"/>
    <x v="1"/>
    <x v="3"/>
    <x v="6"/>
    <x v="6"/>
    <s v="HK2095"/>
    <x v="0"/>
    <x v="1"/>
    <n v="120"/>
    <n v="4236"/>
    <n v="4930"/>
  </r>
  <r>
    <d v="2024-07-01T00:00:00"/>
    <x v="6"/>
    <s v="0BN"/>
    <x v="23"/>
    <x v="0"/>
    <x v="66"/>
    <x v="62"/>
    <s v="HK1648"/>
    <x v="0"/>
    <x v="0"/>
    <n v="300"/>
    <n v="3200"/>
    <n v="7"/>
  </r>
  <r>
    <d v="2024-07-01T00:00:00"/>
    <x v="6"/>
    <s v="0BN"/>
    <x v="23"/>
    <x v="0"/>
    <x v="66"/>
    <x v="62"/>
    <s v="HK1762"/>
    <x v="0"/>
    <x v="0"/>
    <n v="450"/>
    <n v="4760"/>
    <n v="23.36"/>
  </r>
  <r>
    <d v="2024-07-01T00:00:00"/>
    <x v="6"/>
    <s v="0BN"/>
    <x v="23"/>
    <x v="0"/>
    <x v="66"/>
    <x v="62"/>
    <s v="HK1994"/>
    <x v="0"/>
    <x v="0"/>
    <n v="280"/>
    <n v="2860"/>
    <n v="22"/>
  </r>
  <r>
    <d v="2024-07-01T00:00:00"/>
    <x v="6"/>
    <s v="0BP"/>
    <x v="24"/>
    <x v="0"/>
    <x v="0"/>
    <x v="63"/>
    <s v="HK1983"/>
    <x v="0"/>
    <x v="0"/>
    <n v="58"/>
    <n v="725"/>
    <n v="19.2"/>
  </r>
  <r>
    <d v="2024-07-01T00:00:00"/>
    <x v="6"/>
    <s v="0BP"/>
    <x v="24"/>
    <x v="0"/>
    <x v="0"/>
    <x v="63"/>
    <s v="HK4733"/>
    <x v="2"/>
    <x v="0"/>
    <n v="104"/>
    <n v="1300"/>
    <n v="34.6"/>
  </r>
  <r>
    <d v="2024-07-01T00:00:00"/>
    <x v="6"/>
    <s v="0BP"/>
    <x v="24"/>
    <x v="0"/>
    <x v="0"/>
    <x v="82"/>
    <s v="HK1983"/>
    <x v="0"/>
    <x v="0"/>
    <n v="7"/>
    <n v="87.5"/>
    <n v="2.2000000000000002"/>
  </r>
  <r>
    <d v="2024-07-01T00:00:00"/>
    <x v="6"/>
    <s v="0BP"/>
    <x v="24"/>
    <x v="0"/>
    <x v="0"/>
    <x v="82"/>
    <s v="HK4733"/>
    <x v="2"/>
    <x v="0"/>
    <n v="26"/>
    <n v="325"/>
    <n v="8.6"/>
  </r>
  <r>
    <d v="2024-07-01T00:00:00"/>
    <x v="6"/>
    <s v="0BP"/>
    <x v="24"/>
    <x v="0"/>
    <x v="54"/>
    <x v="83"/>
    <s v="HK1049"/>
    <x v="2"/>
    <x v="0"/>
    <n v="114"/>
    <n v="1425"/>
    <n v="38.1"/>
  </r>
  <r>
    <d v="2024-07-01T00:00:00"/>
    <x v="6"/>
    <s v="0BP"/>
    <x v="24"/>
    <x v="0"/>
    <x v="54"/>
    <x v="84"/>
    <s v="HK1049"/>
    <x v="2"/>
    <x v="0"/>
    <n v="95"/>
    <n v="1187"/>
    <n v="31.6"/>
  </r>
  <r>
    <d v="2024-07-01T00:00:00"/>
    <x v="6"/>
    <s v="0BR"/>
    <x v="2"/>
    <x v="4"/>
    <x v="7"/>
    <x v="7"/>
    <s v="HK2892"/>
    <x v="1"/>
    <x v="1"/>
    <n v="106"/>
    <n v="7035"/>
    <n v="5236"/>
  </r>
  <r>
    <d v="2024-07-01T00:00:00"/>
    <x v="6"/>
    <s v="0BR"/>
    <x v="2"/>
    <x v="4"/>
    <x v="7"/>
    <x v="7"/>
    <s v="HK4336"/>
    <x v="1"/>
    <x v="1"/>
    <n v="14"/>
    <n v="567"/>
    <n v="542"/>
  </r>
  <r>
    <d v="2024-07-01T00:00:00"/>
    <x v="6"/>
    <s v="0BR"/>
    <x v="2"/>
    <x v="4"/>
    <x v="7"/>
    <x v="7"/>
    <s v="HK4416"/>
    <x v="1"/>
    <x v="1"/>
    <n v="95"/>
    <n v="6528"/>
    <n v="4536"/>
  </r>
  <r>
    <d v="2024-07-01T00:00:00"/>
    <x v="6"/>
    <s v="0BR"/>
    <x v="2"/>
    <x v="4"/>
    <x v="7"/>
    <x v="7"/>
    <s v="HK4542"/>
    <x v="1"/>
    <x v="1"/>
    <n v="111"/>
    <n v="7019"/>
    <n v="5142"/>
  </r>
  <r>
    <d v="2024-07-01T00:00:00"/>
    <x v="6"/>
    <s v="0BR"/>
    <x v="2"/>
    <x v="4"/>
    <x v="7"/>
    <x v="7"/>
    <s v="HK4644"/>
    <x v="1"/>
    <x v="1"/>
    <n v="92"/>
    <n v="5836"/>
    <n v="4306"/>
  </r>
  <r>
    <d v="2024-07-01T00:00:00"/>
    <x v="6"/>
    <s v="0BR"/>
    <x v="2"/>
    <x v="4"/>
    <x v="7"/>
    <x v="7"/>
    <s v="HK4644"/>
    <x v="1"/>
    <x v="2"/>
    <n v="5"/>
    <n v="405"/>
    <n v="542"/>
  </r>
  <r>
    <d v="2024-07-01T00:00:00"/>
    <x v="6"/>
    <s v="0BR"/>
    <x v="2"/>
    <x v="4"/>
    <x v="7"/>
    <x v="7"/>
    <s v="HK4704"/>
    <x v="1"/>
    <x v="1"/>
    <n v="99"/>
    <n v="6143"/>
    <n v="4712"/>
  </r>
  <r>
    <d v="2024-07-01T00:00:00"/>
    <x v="6"/>
    <s v="0BR"/>
    <x v="2"/>
    <x v="4"/>
    <x v="7"/>
    <x v="7"/>
    <s v="HK4939"/>
    <x v="1"/>
    <x v="1"/>
    <n v="123"/>
    <n v="7780"/>
    <n v="5448"/>
  </r>
  <r>
    <d v="2024-07-01T00:00:00"/>
    <x v="6"/>
    <s v="0BR"/>
    <x v="2"/>
    <x v="4"/>
    <x v="7"/>
    <x v="7"/>
    <s v="HK5113"/>
    <x v="1"/>
    <x v="1"/>
    <n v="102"/>
    <n v="6168"/>
    <n v="4718"/>
  </r>
  <r>
    <d v="2024-07-01T00:00:00"/>
    <x v="6"/>
    <s v="0BR"/>
    <x v="2"/>
    <x v="4"/>
    <x v="7"/>
    <x v="7"/>
    <s v="HK5167"/>
    <x v="1"/>
    <x v="1"/>
    <n v="100"/>
    <n v="6452"/>
    <n v="4754"/>
  </r>
  <r>
    <d v="2024-07-01T00:00:00"/>
    <x v="6"/>
    <s v="0BR"/>
    <x v="2"/>
    <x v="4"/>
    <x v="7"/>
    <x v="7"/>
    <s v="HK5300"/>
    <x v="1"/>
    <x v="1"/>
    <n v="126"/>
    <n v="7300"/>
    <n v="5300"/>
  </r>
  <r>
    <d v="2024-07-01T00:00:00"/>
    <x v="6"/>
    <s v="0BR"/>
    <x v="2"/>
    <x v="4"/>
    <x v="7"/>
    <x v="7"/>
    <s v="HK5428"/>
    <x v="1"/>
    <x v="1"/>
    <n v="99"/>
    <n v="5774"/>
    <n v="4206"/>
  </r>
  <r>
    <d v="2024-07-01T00:00:00"/>
    <x v="6"/>
    <s v="0BR"/>
    <x v="2"/>
    <x v="3"/>
    <x v="8"/>
    <x v="8"/>
    <s v="HK1767"/>
    <x v="0"/>
    <x v="1"/>
    <n v="84"/>
    <n v="2161"/>
    <n v="6012"/>
  </r>
  <r>
    <d v="2024-07-01T00:00:00"/>
    <x v="6"/>
    <s v="0BR"/>
    <x v="2"/>
    <x v="3"/>
    <x v="8"/>
    <x v="8"/>
    <s v="HK3631"/>
    <x v="0"/>
    <x v="1"/>
    <n v="79"/>
    <n v="1871"/>
    <n v="5342"/>
  </r>
  <r>
    <d v="2024-07-01T00:00:00"/>
    <x v="6"/>
    <s v="0BR"/>
    <x v="2"/>
    <x v="3"/>
    <x v="8"/>
    <x v="8"/>
    <s v="HK660"/>
    <x v="0"/>
    <x v="1"/>
    <n v="59"/>
    <n v="1400"/>
    <n v="3330"/>
  </r>
  <r>
    <d v="2024-07-01T00:00:00"/>
    <x v="6"/>
    <s v="0BR"/>
    <x v="2"/>
    <x v="3"/>
    <x v="8"/>
    <x v="85"/>
    <s v="HK1767"/>
    <x v="0"/>
    <x v="1"/>
    <n v="32"/>
    <n v="838"/>
    <n v="1400"/>
  </r>
  <r>
    <d v="2024-07-01T00:00:00"/>
    <x v="6"/>
    <s v="0BR"/>
    <x v="2"/>
    <x v="3"/>
    <x v="8"/>
    <x v="85"/>
    <s v="HK3631"/>
    <x v="0"/>
    <x v="1"/>
    <n v="37"/>
    <n v="926"/>
    <n v="1536"/>
  </r>
  <r>
    <d v="2024-07-01T00:00:00"/>
    <x v="6"/>
    <s v="0BR"/>
    <x v="2"/>
    <x v="3"/>
    <x v="8"/>
    <x v="85"/>
    <s v="HK660"/>
    <x v="0"/>
    <x v="1"/>
    <n v="83"/>
    <n v="2146"/>
    <n v="3654"/>
  </r>
  <r>
    <d v="2024-07-01T00:00:00"/>
    <x v="6"/>
    <s v="0BR"/>
    <x v="2"/>
    <x v="4"/>
    <x v="9"/>
    <x v="9"/>
    <s v="HK2892"/>
    <x v="1"/>
    <x v="1"/>
    <n v="22"/>
    <n v="1684"/>
    <n v="1054"/>
  </r>
  <r>
    <d v="2024-07-01T00:00:00"/>
    <x v="6"/>
    <s v="0BR"/>
    <x v="2"/>
    <x v="4"/>
    <x v="9"/>
    <x v="9"/>
    <s v="HK4336"/>
    <x v="1"/>
    <x v="1"/>
    <n v="3"/>
    <n v="140"/>
    <n v="54"/>
  </r>
  <r>
    <d v="2024-07-01T00:00:00"/>
    <x v="6"/>
    <s v="0BR"/>
    <x v="2"/>
    <x v="4"/>
    <x v="9"/>
    <x v="9"/>
    <s v="HK4416"/>
    <x v="1"/>
    <x v="1"/>
    <n v="29"/>
    <n v="2038"/>
    <n v="1200"/>
  </r>
  <r>
    <d v="2024-07-01T00:00:00"/>
    <x v="6"/>
    <s v="0BR"/>
    <x v="2"/>
    <x v="4"/>
    <x v="9"/>
    <x v="9"/>
    <s v="HK4542"/>
    <x v="1"/>
    <x v="1"/>
    <n v="29"/>
    <n v="2025"/>
    <n v="1306"/>
  </r>
  <r>
    <d v="2024-07-01T00:00:00"/>
    <x v="6"/>
    <s v="0BR"/>
    <x v="2"/>
    <x v="4"/>
    <x v="9"/>
    <x v="9"/>
    <s v="HK4644"/>
    <x v="1"/>
    <x v="1"/>
    <n v="19"/>
    <n v="1263"/>
    <n v="824"/>
  </r>
  <r>
    <d v="2024-07-01T00:00:00"/>
    <x v="6"/>
    <s v="0BR"/>
    <x v="2"/>
    <x v="4"/>
    <x v="9"/>
    <x v="9"/>
    <s v="HK4644"/>
    <x v="1"/>
    <x v="2"/>
    <n v="8"/>
    <n v="668"/>
    <n v="900"/>
  </r>
  <r>
    <d v="2024-07-01T00:00:00"/>
    <x v="6"/>
    <s v="0BR"/>
    <x v="2"/>
    <x v="4"/>
    <x v="9"/>
    <x v="9"/>
    <s v="HK4704"/>
    <x v="1"/>
    <x v="1"/>
    <n v="40"/>
    <n v="2585"/>
    <n v="1542"/>
  </r>
  <r>
    <d v="2024-07-01T00:00:00"/>
    <x v="6"/>
    <s v="0BR"/>
    <x v="2"/>
    <x v="4"/>
    <x v="9"/>
    <x v="9"/>
    <s v="HK4939"/>
    <x v="1"/>
    <x v="1"/>
    <n v="24"/>
    <n v="1552"/>
    <n v="954"/>
  </r>
  <r>
    <d v="2024-07-01T00:00:00"/>
    <x v="6"/>
    <s v="0BR"/>
    <x v="2"/>
    <x v="4"/>
    <x v="9"/>
    <x v="9"/>
    <s v="HK5113"/>
    <x v="1"/>
    <x v="1"/>
    <n v="30"/>
    <n v="2037"/>
    <n v="1312"/>
  </r>
  <r>
    <d v="2024-07-01T00:00:00"/>
    <x v="6"/>
    <s v="0BR"/>
    <x v="2"/>
    <x v="4"/>
    <x v="9"/>
    <x v="9"/>
    <s v="HK5167"/>
    <x v="1"/>
    <x v="1"/>
    <n v="31"/>
    <n v="2133"/>
    <n v="1424"/>
  </r>
  <r>
    <d v="2024-07-01T00:00:00"/>
    <x v="6"/>
    <s v="0BR"/>
    <x v="2"/>
    <x v="4"/>
    <x v="9"/>
    <x v="9"/>
    <s v="HK5300"/>
    <x v="1"/>
    <x v="1"/>
    <n v="28"/>
    <n v="1845"/>
    <n v="1112"/>
  </r>
  <r>
    <d v="2024-07-01T00:00:00"/>
    <x v="6"/>
    <s v="0BR"/>
    <x v="2"/>
    <x v="4"/>
    <x v="9"/>
    <x v="9"/>
    <s v="HK5428"/>
    <x v="1"/>
    <x v="1"/>
    <n v="40"/>
    <n v="2633"/>
    <n v="1600"/>
  </r>
  <r>
    <d v="2024-07-01T00:00:00"/>
    <x v="6"/>
    <s v="0BS"/>
    <x v="3"/>
    <x v="1"/>
    <x v="10"/>
    <x v="10"/>
    <s v="HK1198"/>
    <x v="0"/>
    <x v="3"/>
    <n v="48"/>
    <n v="794"/>
    <n v="21"/>
  </r>
  <r>
    <d v="2024-07-01T00:00:00"/>
    <x v="6"/>
    <s v="0BT"/>
    <x v="4"/>
    <x v="4"/>
    <x v="11"/>
    <x v="64"/>
    <s v="HK5224"/>
    <x v="1"/>
    <x v="1"/>
    <n v="9"/>
    <n v="522"/>
    <n v="336"/>
  </r>
  <r>
    <d v="2024-07-01T00:00:00"/>
    <x v="6"/>
    <s v="0BT"/>
    <x v="4"/>
    <x v="4"/>
    <x v="11"/>
    <x v="64"/>
    <s v="HK5249"/>
    <x v="1"/>
    <x v="1"/>
    <n v="151"/>
    <n v="8521"/>
    <n v="6012"/>
  </r>
  <r>
    <d v="2024-07-01T00:00:00"/>
    <x v="6"/>
    <s v="0BT"/>
    <x v="4"/>
    <x v="4"/>
    <x v="11"/>
    <x v="64"/>
    <s v="HK5269"/>
    <x v="1"/>
    <x v="1"/>
    <n v="143"/>
    <n v="8091"/>
    <n v="6612"/>
  </r>
  <r>
    <d v="2024-07-01T00:00:00"/>
    <x v="6"/>
    <s v="0BT"/>
    <x v="4"/>
    <x v="4"/>
    <x v="11"/>
    <x v="64"/>
    <s v="HK5270"/>
    <x v="1"/>
    <x v="1"/>
    <n v="131"/>
    <n v="7561"/>
    <n v="65"/>
  </r>
  <r>
    <d v="2024-07-01T00:00:00"/>
    <x v="6"/>
    <s v="0BT"/>
    <x v="4"/>
    <x v="4"/>
    <x v="11"/>
    <x v="64"/>
    <s v="HK5332"/>
    <x v="1"/>
    <x v="1"/>
    <n v="145"/>
    <n v="7875"/>
    <n v="61"/>
  </r>
  <r>
    <d v="2024-07-01T00:00:00"/>
    <x v="6"/>
    <s v="0CC"/>
    <x v="5"/>
    <x v="5"/>
    <x v="12"/>
    <x v="12"/>
    <s v="HK1723"/>
    <x v="0"/>
    <x v="0"/>
    <n v="24"/>
    <n v="326"/>
    <n v="920"/>
  </r>
  <r>
    <d v="2024-07-01T00:00:00"/>
    <x v="6"/>
    <s v="0CC"/>
    <x v="5"/>
    <x v="5"/>
    <x v="12"/>
    <x v="12"/>
    <s v="HK1723"/>
    <x v="0"/>
    <x v="5"/>
    <n v="3"/>
    <n v="39"/>
    <n v="110"/>
  </r>
  <r>
    <d v="2024-07-01T00:00:00"/>
    <x v="6"/>
    <s v="0CC"/>
    <x v="5"/>
    <x v="5"/>
    <x v="12"/>
    <x v="12"/>
    <s v="HK1723"/>
    <x v="0"/>
    <x v="2"/>
    <n v="65"/>
    <n v="687"/>
    <n v="1718"/>
  </r>
  <r>
    <d v="2024-07-01T00:00:00"/>
    <x v="6"/>
    <s v="0CC"/>
    <x v="5"/>
    <x v="5"/>
    <x v="12"/>
    <x v="12"/>
    <s v="HK1723"/>
    <x v="0"/>
    <x v="4"/>
    <n v="21"/>
    <n v="209"/>
    <n v="810"/>
  </r>
  <r>
    <d v="2024-07-01T00:00:00"/>
    <x v="6"/>
    <s v="0CK"/>
    <x v="6"/>
    <x v="5"/>
    <x v="13"/>
    <x v="13"/>
    <s v="HK1364"/>
    <x v="0"/>
    <x v="0"/>
    <n v="17"/>
    <n v="2145"/>
    <n v="7130"/>
  </r>
  <r>
    <d v="2024-07-01T00:00:00"/>
    <x v="6"/>
    <s v="0CK"/>
    <x v="6"/>
    <x v="5"/>
    <x v="13"/>
    <x v="13"/>
    <s v="HK1766"/>
    <x v="0"/>
    <x v="0"/>
    <n v="11"/>
    <n v="570"/>
    <n v="19"/>
  </r>
  <r>
    <d v="2024-07-01T00:00:00"/>
    <x v="6"/>
    <s v="0CK"/>
    <x v="6"/>
    <x v="5"/>
    <x v="13"/>
    <x v="13"/>
    <s v="HK1817"/>
    <x v="0"/>
    <x v="0"/>
    <n v="16"/>
    <n v="2085"/>
    <n v="6930"/>
  </r>
  <r>
    <d v="2024-07-01T00:00:00"/>
    <x v="6"/>
    <s v="0CK"/>
    <x v="6"/>
    <x v="5"/>
    <x v="13"/>
    <x v="13"/>
    <s v="HK2021"/>
    <x v="0"/>
    <x v="0"/>
    <n v="17"/>
    <n v="2145"/>
    <n v="7130"/>
  </r>
  <r>
    <d v="2024-07-01T00:00:00"/>
    <x v="6"/>
    <s v="0CK"/>
    <x v="6"/>
    <x v="5"/>
    <x v="13"/>
    <x v="13"/>
    <s v="HK2037"/>
    <x v="0"/>
    <x v="0"/>
    <n v="20"/>
    <n v="2075"/>
    <n v="6910"/>
  </r>
  <r>
    <d v="2024-07-01T00:00:00"/>
    <x v="6"/>
    <s v="0CP"/>
    <x v="7"/>
    <x v="0"/>
    <x v="67"/>
    <x v="104"/>
    <s v="HK383"/>
    <x v="2"/>
    <x v="0"/>
    <n v="160"/>
    <n v="3566"/>
    <n v="3624"/>
  </r>
  <r>
    <d v="2024-07-01T00:00:00"/>
    <x v="6"/>
    <s v="0CR"/>
    <x v="25"/>
    <x v="3"/>
    <x v="8"/>
    <x v="105"/>
    <s v="HK4014"/>
    <x v="7"/>
    <x v="1"/>
    <n v="55"/>
    <n v="3020.59"/>
    <n v="5018"/>
  </r>
  <r>
    <d v="2024-07-01T00:00:00"/>
    <x v="6"/>
    <s v="0CR"/>
    <x v="25"/>
    <x v="3"/>
    <x v="8"/>
    <x v="105"/>
    <s v="HK4436"/>
    <x v="7"/>
    <x v="1"/>
    <n v="36"/>
    <n v="2519.21"/>
    <n v="3422"/>
  </r>
  <r>
    <d v="2024-07-01T00:00:00"/>
    <x v="6"/>
    <s v="0CR"/>
    <x v="25"/>
    <x v="3"/>
    <x v="8"/>
    <x v="105"/>
    <s v="HK5085"/>
    <x v="7"/>
    <x v="1"/>
    <n v="48"/>
    <n v="2591.7399999999998"/>
    <n v="4408"/>
  </r>
  <r>
    <d v="2024-07-01T00:00:00"/>
    <x v="6"/>
    <s v="0CR"/>
    <x v="25"/>
    <x v="3"/>
    <x v="8"/>
    <x v="105"/>
    <s v="HK5177"/>
    <x v="7"/>
    <x v="1"/>
    <n v="46"/>
    <n v="4159.91"/>
    <n v="4320"/>
  </r>
  <r>
    <d v="2024-07-01T00:00:00"/>
    <x v="6"/>
    <s v="0CT"/>
    <x v="8"/>
    <x v="7"/>
    <x v="15"/>
    <x v="15"/>
    <s v="HK1099"/>
    <x v="2"/>
    <x v="7"/>
    <n v="1"/>
    <n v="30"/>
    <n v="1"/>
  </r>
  <r>
    <d v="2024-07-01T00:00:00"/>
    <x v="6"/>
    <s v="0CT"/>
    <x v="8"/>
    <x v="7"/>
    <x v="15"/>
    <x v="15"/>
    <s v="HK1099"/>
    <x v="2"/>
    <x v="5"/>
    <n v="2"/>
    <n v="34"/>
    <n v="118"/>
  </r>
  <r>
    <d v="2024-07-01T00:00:00"/>
    <x v="6"/>
    <s v="0CT"/>
    <x v="8"/>
    <x v="7"/>
    <x v="15"/>
    <x v="15"/>
    <s v="HK1099"/>
    <x v="2"/>
    <x v="6"/>
    <n v="27"/>
    <n v="414"/>
    <n v="12"/>
  </r>
  <r>
    <d v="2024-07-01T00:00:00"/>
    <x v="6"/>
    <s v="0DD"/>
    <x v="10"/>
    <x v="6"/>
    <x v="17"/>
    <x v="17"/>
    <s v="HK1680"/>
    <x v="2"/>
    <x v="0"/>
    <n v="8"/>
    <n v="50"/>
    <n v="200"/>
  </r>
  <r>
    <d v="2024-07-01T00:00:00"/>
    <x v="6"/>
    <s v="0DD"/>
    <x v="10"/>
    <x v="6"/>
    <x v="17"/>
    <x v="17"/>
    <s v="HK1785"/>
    <x v="2"/>
    <x v="9"/>
    <n v="6"/>
    <n v="37.5"/>
    <n v="130"/>
  </r>
  <r>
    <d v="2024-07-01T00:00:00"/>
    <x v="6"/>
    <s v="0DD"/>
    <x v="10"/>
    <x v="6"/>
    <x v="17"/>
    <x v="17"/>
    <s v="HK1785"/>
    <x v="2"/>
    <x v="0"/>
    <n v="2"/>
    <n v="12.5"/>
    <n v="30"/>
  </r>
  <r>
    <d v="2024-07-01T00:00:00"/>
    <x v="6"/>
    <s v="0DD"/>
    <x v="10"/>
    <x v="6"/>
    <x v="17"/>
    <x v="17"/>
    <s v="HK732"/>
    <x v="2"/>
    <x v="9"/>
    <n v="4"/>
    <n v="25"/>
    <n v="100"/>
  </r>
  <r>
    <d v="2024-07-01T00:00:00"/>
    <x v="6"/>
    <s v="0DD"/>
    <x v="10"/>
    <x v="6"/>
    <x v="17"/>
    <x v="18"/>
    <s v="HK1785"/>
    <x v="2"/>
    <x v="0"/>
    <n v="2"/>
    <n v="12.5"/>
    <n v="30"/>
  </r>
  <r>
    <d v="2024-07-01T00:00:00"/>
    <x v="6"/>
    <s v="0DD"/>
    <x v="10"/>
    <x v="6"/>
    <x v="17"/>
    <x v="18"/>
    <s v="HK732"/>
    <x v="2"/>
    <x v="0"/>
    <n v="2"/>
    <n v="12.5"/>
    <n v="30"/>
  </r>
  <r>
    <d v="2024-07-01T00:00:00"/>
    <x v="6"/>
    <s v="0DD"/>
    <x v="10"/>
    <x v="8"/>
    <x v="19"/>
    <x v="20"/>
    <s v="HK1290"/>
    <x v="2"/>
    <x v="0"/>
    <n v="24"/>
    <n v="150"/>
    <n v="600"/>
  </r>
  <r>
    <d v="2024-07-01T00:00:00"/>
    <x v="6"/>
    <s v="0DD"/>
    <x v="10"/>
    <x v="8"/>
    <x v="19"/>
    <x v="21"/>
    <s v="HK1290"/>
    <x v="2"/>
    <x v="0"/>
    <n v="44"/>
    <n v="275"/>
    <n v="1100"/>
  </r>
  <r>
    <d v="2024-07-01T00:00:00"/>
    <x v="6"/>
    <s v="0DD"/>
    <x v="10"/>
    <x v="6"/>
    <x v="68"/>
    <x v="22"/>
    <s v="HK1781"/>
    <x v="2"/>
    <x v="0"/>
    <n v="4"/>
    <n v="25"/>
    <n v="100"/>
  </r>
  <r>
    <d v="2024-07-01T00:00:00"/>
    <x v="6"/>
    <s v="0DD"/>
    <x v="10"/>
    <x v="6"/>
    <x v="68"/>
    <x v="22"/>
    <s v="HK1785"/>
    <x v="2"/>
    <x v="0"/>
    <n v="6"/>
    <n v="37.5"/>
    <n v="130"/>
  </r>
  <r>
    <d v="2024-07-01T00:00:00"/>
    <x v="6"/>
    <s v="0DD"/>
    <x v="10"/>
    <x v="6"/>
    <x v="68"/>
    <x v="22"/>
    <s v="HK622"/>
    <x v="2"/>
    <x v="0"/>
    <n v="4"/>
    <n v="25"/>
    <n v="100"/>
  </r>
  <r>
    <d v="2024-07-01T00:00:00"/>
    <x v="6"/>
    <s v="0DD"/>
    <x v="10"/>
    <x v="6"/>
    <x v="68"/>
    <x v="22"/>
    <s v="HK732"/>
    <x v="2"/>
    <x v="0"/>
    <n v="2"/>
    <n v="12.5"/>
    <n v="30"/>
  </r>
  <r>
    <d v="2024-07-01T00:00:00"/>
    <x v="6"/>
    <s v="0DD"/>
    <x v="10"/>
    <x v="6"/>
    <x v="68"/>
    <x v="17"/>
    <s v="HK1060"/>
    <x v="2"/>
    <x v="9"/>
    <n v="8"/>
    <n v="50"/>
    <n v="200"/>
  </r>
  <r>
    <d v="2024-07-01T00:00:00"/>
    <x v="6"/>
    <s v="0DD"/>
    <x v="10"/>
    <x v="6"/>
    <x v="68"/>
    <x v="17"/>
    <s v="HK1060"/>
    <x v="2"/>
    <x v="0"/>
    <n v="52"/>
    <n v="325"/>
    <n v="1300"/>
  </r>
  <r>
    <d v="2024-07-01T00:00:00"/>
    <x v="6"/>
    <s v="0DD"/>
    <x v="10"/>
    <x v="6"/>
    <x v="68"/>
    <x v="17"/>
    <s v="HK1060"/>
    <x v="2"/>
    <x v="13"/>
    <n v="2"/>
    <n v="12.5"/>
    <n v="30"/>
  </r>
  <r>
    <d v="2024-07-01T00:00:00"/>
    <x v="6"/>
    <s v="0DD"/>
    <x v="10"/>
    <x v="6"/>
    <x v="68"/>
    <x v="17"/>
    <s v="HK1781"/>
    <x v="2"/>
    <x v="9"/>
    <n v="6"/>
    <n v="37.5"/>
    <n v="130"/>
  </r>
  <r>
    <d v="2024-07-01T00:00:00"/>
    <x v="6"/>
    <s v="0DD"/>
    <x v="10"/>
    <x v="6"/>
    <x v="68"/>
    <x v="17"/>
    <s v="HK1781"/>
    <x v="2"/>
    <x v="0"/>
    <n v="28"/>
    <n v="175"/>
    <n v="700"/>
  </r>
  <r>
    <d v="2024-07-01T00:00:00"/>
    <x v="6"/>
    <s v="0DD"/>
    <x v="10"/>
    <x v="6"/>
    <x v="68"/>
    <x v="17"/>
    <s v="HK419"/>
    <x v="2"/>
    <x v="9"/>
    <n v="28"/>
    <n v="175"/>
    <n v="7"/>
  </r>
  <r>
    <d v="2024-07-01T00:00:00"/>
    <x v="6"/>
    <s v="0DD"/>
    <x v="10"/>
    <x v="6"/>
    <x v="68"/>
    <x v="17"/>
    <s v="HK419"/>
    <x v="2"/>
    <x v="0"/>
    <n v="56"/>
    <n v="350"/>
    <n v="14"/>
  </r>
  <r>
    <d v="2024-07-01T00:00:00"/>
    <x v="6"/>
    <s v="0DD"/>
    <x v="10"/>
    <x v="6"/>
    <x v="68"/>
    <x v="23"/>
    <s v="HK1060"/>
    <x v="2"/>
    <x v="0"/>
    <n v="14"/>
    <n v="87.5"/>
    <n v="330"/>
  </r>
  <r>
    <d v="2024-07-01T00:00:00"/>
    <x v="6"/>
    <s v="0DD"/>
    <x v="10"/>
    <x v="6"/>
    <x v="68"/>
    <x v="23"/>
    <s v="HK419"/>
    <x v="2"/>
    <x v="9"/>
    <n v="14"/>
    <n v="87.5"/>
    <n v="330"/>
  </r>
  <r>
    <d v="2024-07-01T00:00:00"/>
    <x v="6"/>
    <s v="0DD"/>
    <x v="10"/>
    <x v="6"/>
    <x v="68"/>
    <x v="23"/>
    <s v="HK419"/>
    <x v="2"/>
    <x v="0"/>
    <n v="36"/>
    <n v="225"/>
    <n v="900"/>
  </r>
  <r>
    <d v="2024-07-01T00:00:00"/>
    <x v="6"/>
    <s v="0DD"/>
    <x v="10"/>
    <x v="6"/>
    <x v="21"/>
    <x v="25"/>
    <s v="HK1060"/>
    <x v="2"/>
    <x v="9"/>
    <n v="8"/>
    <n v="50"/>
    <n v="200"/>
  </r>
  <r>
    <d v="2024-07-01T00:00:00"/>
    <x v="6"/>
    <s v="0DD"/>
    <x v="10"/>
    <x v="6"/>
    <x v="21"/>
    <x v="25"/>
    <s v="HK1060"/>
    <x v="2"/>
    <x v="0"/>
    <n v="84"/>
    <n v="525"/>
    <n v="2100"/>
  </r>
  <r>
    <d v="2024-07-01T00:00:00"/>
    <x v="6"/>
    <s v="0DD"/>
    <x v="10"/>
    <x v="6"/>
    <x v="21"/>
    <x v="25"/>
    <s v="HK1781"/>
    <x v="2"/>
    <x v="9"/>
    <n v="6"/>
    <n v="37.5"/>
    <n v="130"/>
  </r>
  <r>
    <d v="2024-07-01T00:00:00"/>
    <x v="6"/>
    <s v="0DD"/>
    <x v="10"/>
    <x v="6"/>
    <x v="21"/>
    <x v="25"/>
    <s v="HK1781"/>
    <x v="2"/>
    <x v="0"/>
    <n v="72"/>
    <n v="450"/>
    <n v="1800"/>
  </r>
  <r>
    <d v="2024-07-01T00:00:00"/>
    <x v="6"/>
    <s v="0DD"/>
    <x v="10"/>
    <x v="6"/>
    <x v="21"/>
    <x v="25"/>
    <s v="HK419"/>
    <x v="2"/>
    <x v="9"/>
    <n v="18"/>
    <n v="112.5"/>
    <n v="430"/>
  </r>
  <r>
    <d v="2024-07-01T00:00:00"/>
    <x v="6"/>
    <s v="0DD"/>
    <x v="10"/>
    <x v="6"/>
    <x v="21"/>
    <x v="25"/>
    <s v="HK419"/>
    <x v="2"/>
    <x v="0"/>
    <n v="38"/>
    <n v="237.5"/>
    <n v="930"/>
  </r>
  <r>
    <d v="2024-07-01T00:00:00"/>
    <x v="6"/>
    <s v="0DD"/>
    <x v="10"/>
    <x v="6"/>
    <x v="22"/>
    <x v="26"/>
    <s v="HK732"/>
    <x v="2"/>
    <x v="0"/>
    <n v="2"/>
    <n v="12.5"/>
    <n v="30"/>
  </r>
  <r>
    <d v="2024-07-01T00:00:00"/>
    <x v="6"/>
    <s v="0DD"/>
    <x v="10"/>
    <x v="6"/>
    <x v="22"/>
    <x v="27"/>
    <s v="HK1680"/>
    <x v="2"/>
    <x v="0"/>
    <n v="12"/>
    <n v="75"/>
    <n v="300"/>
  </r>
  <r>
    <d v="2024-07-01T00:00:00"/>
    <x v="6"/>
    <s v="0DD"/>
    <x v="10"/>
    <x v="6"/>
    <x v="22"/>
    <x v="27"/>
    <s v="HK1781"/>
    <x v="2"/>
    <x v="0"/>
    <n v="4"/>
    <n v="25"/>
    <n v="100"/>
  </r>
  <r>
    <d v="2024-07-01T00:00:00"/>
    <x v="6"/>
    <s v="0DD"/>
    <x v="10"/>
    <x v="6"/>
    <x v="22"/>
    <x v="27"/>
    <s v="HK1785"/>
    <x v="2"/>
    <x v="0"/>
    <n v="18"/>
    <n v="112.5"/>
    <n v="430"/>
  </r>
  <r>
    <d v="2024-07-01T00:00:00"/>
    <x v="6"/>
    <s v="0DD"/>
    <x v="10"/>
    <x v="6"/>
    <x v="22"/>
    <x v="27"/>
    <s v="HK622"/>
    <x v="2"/>
    <x v="0"/>
    <n v="8"/>
    <n v="50"/>
    <n v="200"/>
  </r>
  <r>
    <d v="2024-07-01T00:00:00"/>
    <x v="6"/>
    <s v="0DD"/>
    <x v="10"/>
    <x v="6"/>
    <x v="22"/>
    <x v="27"/>
    <s v="HK732"/>
    <x v="2"/>
    <x v="0"/>
    <n v="2"/>
    <n v="12.5"/>
    <n v="30"/>
  </r>
  <r>
    <d v="2024-07-01T00:00:00"/>
    <x v="6"/>
    <s v="0DD"/>
    <x v="10"/>
    <x v="6"/>
    <x v="22"/>
    <x v="28"/>
    <s v="HK1680"/>
    <x v="2"/>
    <x v="0"/>
    <n v="8"/>
    <n v="50"/>
    <n v="200"/>
  </r>
  <r>
    <d v="2024-07-01T00:00:00"/>
    <x v="6"/>
    <s v="0DD"/>
    <x v="10"/>
    <x v="6"/>
    <x v="22"/>
    <x v="28"/>
    <s v="HK1785"/>
    <x v="2"/>
    <x v="0"/>
    <n v="8"/>
    <n v="50"/>
    <n v="200"/>
  </r>
  <r>
    <d v="2024-07-01T00:00:00"/>
    <x v="6"/>
    <s v="0DD"/>
    <x v="10"/>
    <x v="6"/>
    <x v="22"/>
    <x v="28"/>
    <s v="HK622"/>
    <x v="2"/>
    <x v="0"/>
    <n v="4"/>
    <n v="25"/>
    <n v="100"/>
  </r>
  <r>
    <d v="2024-07-01T00:00:00"/>
    <x v="6"/>
    <s v="0DD"/>
    <x v="10"/>
    <x v="6"/>
    <x v="22"/>
    <x v="29"/>
    <s v="HK1785"/>
    <x v="2"/>
    <x v="0"/>
    <n v="2"/>
    <n v="12.5"/>
    <n v="30"/>
  </r>
  <r>
    <d v="2024-07-01T00:00:00"/>
    <x v="6"/>
    <s v="0DD"/>
    <x v="10"/>
    <x v="6"/>
    <x v="22"/>
    <x v="29"/>
    <s v="HK732"/>
    <x v="2"/>
    <x v="0"/>
    <n v="2"/>
    <n v="12.5"/>
    <n v="30"/>
  </r>
  <r>
    <d v="2024-07-01T00:00:00"/>
    <x v="6"/>
    <s v="0DD"/>
    <x v="10"/>
    <x v="6"/>
    <x v="22"/>
    <x v="30"/>
    <s v="HK1680"/>
    <x v="2"/>
    <x v="0"/>
    <n v="8"/>
    <n v="50"/>
    <n v="200"/>
  </r>
  <r>
    <d v="2024-07-01T00:00:00"/>
    <x v="6"/>
    <s v="0DD"/>
    <x v="10"/>
    <x v="6"/>
    <x v="22"/>
    <x v="30"/>
    <s v="HK1781"/>
    <x v="2"/>
    <x v="0"/>
    <n v="12"/>
    <n v="75"/>
    <n v="300"/>
  </r>
  <r>
    <d v="2024-07-01T00:00:00"/>
    <x v="6"/>
    <s v="0DD"/>
    <x v="10"/>
    <x v="6"/>
    <x v="22"/>
    <x v="30"/>
    <s v="HK1785"/>
    <x v="2"/>
    <x v="0"/>
    <n v="8"/>
    <n v="50"/>
    <n v="200"/>
  </r>
  <r>
    <d v="2024-07-01T00:00:00"/>
    <x v="6"/>
    <s v="0DD"/>
    <x v="10"/>
    <x v="6"/>
    <x v="22"/>
    <x v="30"/>
    <s v="HK622"/>
    <x v="2"/>
    <x v="0"/>
    <n v="6"/>
    <n v="37.5"/>
    <n v="130"/>
  </r>
  <r>
    <d v="2024-07-01T00:00:00"/>
    <x v="6"/>
    <s v="0DD"/>
    <x v="10"/>
    <x v="6"/>
    <x v="22"/>
    <x v="30"/>
    <s v="HK732"/>
    <x v="2"/>
    <x v="0"/>
    <n v="2"/>
    <n v="12.5"/>
    <n v="30"/>
  </r>
  <r>
    <d v="2024-07-01T00:00:00"/>
    <x v="6"/>
    <s v="0DD"/>
    <x v="10"/>
    <x v="6"/>
    <x v="22"/>
    <x v="31"/>
    <s v="HK1680"/>
    <x v="2"/>
    <x v="0"/>
    <n v="6"/>
    <n v="37.5"/>
    <n v="130"/>
  </r>
  <r>
    <d v="2024-07-01T00:00:00"/>
    <x v="6"/>
    <s v="0DD"/>
    <x v="10"/>
    <x v="6"/>
    <x v="22"/>
    <x v="31"/>
    <s v="HK1781"/>
    <x v="2"/>
    <x v="0"/>
    <n v="4"/>
    <n v="25"/>
    <n v="100"/>
  </r>
  <r>
    <d v="2024-07-01T00:00:00"/>
    <x v="6"/>
    <s v="0DD"/>
    <x v="10"/>
    <x v="6"/>
    <x v="22"/>
    <x v="31"/>
    <s v="HK1785"/>
    <x v="2"/>
    <x v="0"/>
    <n v="32"/>
    <n v="200"/>
    <n v="800"/>
  </r>
  <r>
    <d v="2024-07-01T00:00:00"/>
    <x v="6"/>
    <s v="0DD"/>
    <x v="10"/>
    <x v="6"/>
    <x v="22"/>
    <x v="31"/>
    <s v="HK1785"/>
    <x v="2"/>
    <x v="14"/>
    <n v="12"/>
    <n v="75"/>
    <n v="300"/>
  </r>
  <r>
    <d v="2024-07-01T00:00:00"/>
    <x v="6"/>
    <s v="0DD"/>
    <x v="10"/>
    <x v="6"/>
    <x v="22"/>
    <x v="31"/>
    <s v="HK622"/>
    <x v="2"/>
    <x v="0"/>
    <n v="2"/>
    <n v="12.5"/>
    <n v="30"/>
  </r>
  <r>
    <d v="2024-07-01T00:00:00"/>
    <x v="6"/>
    <s v="0DD"/>
    <x v="10"/>
    <x v="6"/>
    <x v="22"/>
    <x v="31"/>
    <s v="HK732"/>
    <x v="2"/>
    <x v="0"/>
    <n v="6"/>
    <n v="37.5"/>
    <n v="130"/>
  </r>
  <r>
    <d v="2024-07-01T00:00:00"/>
    <x v="6"/>
    <s v="0DD"/>
    <x v="10"/>
    <x v="8"/>
    <x v="23"/>
    <x v="32"/>
    <s v="HK1290"/>
    <x v="2"/>
    <x v="0"/>
    <n v="18"/>
    <n v="112.5"/>
    <n v="430"/>
  </r>
  <r>
    <d v="2024-07-01T00:00:00"/>
    <x v="6"/>
    <s v="0DD"/>
    <x v="10"/>
    <x v="8"/>
    <x v="23"/>
    <x v="33"/>
    <s v="HK1290"/>
    <x v="2"/>
    <x v="0"/>
    <n v="16"/>
    <n v="100"/>
    <n v="400"/>
  </r>
  <r>
    <d v="2024-07-01T00:00:00"/>
    <x v="6"/>
    <s v="0DD"/>
    <x v="10"/>
    <x v="6"/>
    <x v="24"/>
    <x v="102"/>
    <s v="HK1785"/>
    <x v="2"/>
    <x v="0"/>
    <n v="2"/>
    <n v="12.5"/>
    <n v="30"/>
  </r>
  <r>
    <d v="2024-07-01T00:00:00"/>
    <x v="6"/>
    <s v="0DD"/>
    <x v="10"/>
    <x v="6"/>
    <x v="24"/>
    <x v="102"/>
    <s v="HK732"/>
    <x v="2"/>
    <x v="0"/>
    <n v="2"/>
    <n v="12.5"/>
    <n v="30"/>
  </r>
  <r>
    <d v="2024-07-01T00:00:00"/>
    <x v="6"/>
    <s v="0DD"/>
    <x v="10"/>
    <x v="6"/>
    <x v="24"/>
    <x v="34"/>
    <s v="HK1785"/>
    <x v="2"/>
    <x v="0"/>
    <n v="8"/>
    <n v="50"/>
    <n v="200"/>
  </r>
  <r>
    <d v="2024-07-01T00:00:00"/>
    <x v="6"/>
    <s v="0DD"/>
    <x v="10"/>
    <x v="6"/>
    <x v="24"/>
    <x v="35"/>
    <s v="HK1781"/>
    <x v="2"/>
    <x v="0"/>
    <n v="2"/>
    <n v="12.5"/>
    <n v="30"/>
  </r>
  <r>
    <d v="2024-07-01T00:00:00"/>
    <x v="6"/>
    <s v="0DD"/>
    <x v="10"/>
    <x v="6"/>
    <x v="24"/>
    <x v="35"/>
    <s v="HK1785"/>
    <x v="2"/>
    <x v="0"/>
    <n v="8"/>
    <n v="50"/>
    <n v="200"/>
  </r>
  <r>
    <d v="2024-07-01T00:00:00"/>
    <x v="6"/>
    <s v="0DD"/>
    <x v="10"/>
    <x v="8"/>
    <x v="25"/>
    <x v="37"/>
    <s v="HK1290"/>
    <x v="2"/>
    <x v="0"/>
    <n v="24"/>
    <n v="150"/>
    <n v="600"/>
  </r>
  <r>
    <d v="2024-07-01T00:00:00"/>
    <x v="6"/>
    <s v="0DD"/>
    <x v="10"/>
    <x v="6"/>
    <x v="27"/>
    <x v="39"/>
    <s v="HK732"/>
    <x v="2"/>
    <x v="0"/>
    <n v="2"/>
    <n v="12.5"/>
    <n v="30"/>
  </r>
  <r>
    <d v="2024-07-01T00:00:00"/>
    <x v="6"/>
    <s v="0DG"/>
    <x v="30"/>
    <x v="0"/>
    <x v="2"/>
    <x v="86"/>
    <s v="HK1471"/>
    <x v="0"/>
    <x v="0"/>
    <n v="7"/>
    <n v="1280"/>
    <n v="2120"/>
  </r>
  <r>
    <d v="2024-07-01T00:00:00"/>
    <x v="6"/>
    <s v="0DG"/>
    <x v="30"/>
    <x v="0"/>
    <x v="2"/>
    <x v="86"/>
    <s v="HK1727"/>
    <x v="0"/>
    <x v="0"/>
    <n v="7"/>
    <n v="1510"/>
    <n v="2510"/>
  </r>
  <r>
    <d v="2024-07-01T00:00:00"/>
    <x v="6"/>
    <s v="0DG"/>
    <x v="30"/>
    <x v="0"/>
    <x v="2"/>
    <x v="86"/>
    <s v="HK2187"/>
    <x v="0"/>
    <x v="0"/>
    <n v="7"/>
    <n v="1410"/>
    <n v="2330"/>
  </r>
  <r>
    <d v="2024-07-01T00:00:00"/>
    <x v="6"/>
    <s v="0DH"/>
    <x v="26"/>
    <x v="0"/>
    <x v="34"/>
    <x v="67"/>
    <s v="HK2014"/>
    <x v="0"/>
    <x v="0"/>
    <n v="336"/>
    <n v="5711"/>
    <n v="8430"/>
  </r>
  <r>
    <d v="2024-07-01T00:00:00"/>
    <x v="6"/>
    <s v="0DL"/>
    <x v="11"/>
    <x v="0"/>
    <x v="28"/>
    <x v="40"/>
    <s v="HK1425"/>
    <x v="0"/>
    <x v="0"/>
    <n v="17"/>
    <n v="3900"/>
    <n v="65"/>
  </r>
  <r>
    <d v="2024-07-01T00:00:00"/>
    <x v="6"/>
    <s v="0DL"/>
    <x v="11"/>
    <x v="0"/>
    <x v="28"/>
    <x v="40"/>
    <s v="HK1970"/>
    <x v="0"/>
    <x v="0"/>
    <n v="12"/>
    <n v="1770"/>
    <n v="2930"/>
  </r>
  <r>
    <d v="2024-07-01T00:00:00"/>
    <x v="6"/>
    <s v="0DL"/>
    <x v="11"/>
    <x v="0"/>
    <x v="28"/>
    <x v="40"/>
    <s v="HK3419"/>
    <x v="3"/>
    <x v="0"/>
    <n v="11"/>
    <n v="1830"/>
    <n v="3030"/>
  </r>
  <r>
    <d v="2024-07-01T00:00:00"/>
    <x v="6"/>
    <s v="0DL"/>
    <x v="11"/>
    <x v="0"/>
    <x v="28"/>
    <x v="40"/>
    <s v="HK5203"/>
    <x v="7"/>
    <x v="0"/>
    <n v="10"/>
    <n v="2220"/>
    <n v="37"/>
  </r>
  <r>
    <d v="2024-07-01T00:00:00"/>
    <x v="6"/>
    <s v="0DL"/>
    <x v="11"/>
    <x v="0"/>
    <x v="28"/>
    <x v="40"/>
    <s v="HK5403"/>
    <x v="3"/>
    <x v="0"/>
    <n v="6"/>
    <n v="1140"/>
    <n v="19"/>
  </r>
  <r>
    <d v="2024-07-01T00:00:00"/>
    <x v="6"/>
    <s v="0DL"/>
    <x v="11"/>
    <x v="5"/>
    <x v="13"/>
    <x v="40"/>
    <s v="HK1839"/>
    <x v="0"/>
    <x v="0"/>
    <n v="18"/>
    <n v="4500"/>
    <n v="75"/>
  </r>
  <r>
    <d v="2024-07-01T00:00:00"/>
    <x v="6"/>
    <s v="0DL"/>
    <x v="11"/>
    <x v="5"/>
    <x v="13"/>
    <x v="41"/>
    <s v="HK1535"/>
    <x v="0"/>
    <x v="0"/>
    <n v="13"/>
    <n v="3390"/>
    <n v="5630"/>
  </r>
  <r>
    <d v="2024-07-01T00:00:00"/>
    <x v="6"/>
    <s v="0DL"/>
    <x v="11"/>
    <x v="5"/>
    <x v="13"/>
    <x v="41"/>
    <s v="HK1639"/>
    <x v="0"/>
    <x v="0"/>
    <n v="8"/>
    <n v="1960"/>
    <n v="3240"/>
  </r>
  <r>
    <d v="2024-07-01T00:00:00"/>
    <x v="6"/>
    <s v="0DP"/>
    <x v="12"/>
    <x v="9"/>
    <x v="29"/>
    <x v="42"/>
    <s v="HK2466"/>
    <x v="0"/>
    <x v="0"/>
    <n v="7"/>
    <n v="1410"/>
    <n v="2330"/>
  </r>
  <r>
    <d v="2024-07-01T00:00:00"/>
    <x v="6"/>
    <s v="0DR"/>
    <x v="13"/>
    <x v="0"/>
    <x v="54"/>
    <x v="87"/>
    <s v="HK1042"/>
    <x v="2"/>
    <x v="0"/>
    <n v="425"/>
    <n v="8490"/>
    <n v="75"/>
  </r>
  <r>
    <d v="2024-07-01T00:00:00"/>
    <x v="6"/>
    <s v="0DR"/>
    <x v="13"/>
    <x v="0"/>
    <x v="54"/>
    <x v="87"/>
    <s v="HK1054"/>
    <x v="2"/>
    <x v="0"/>
    <n v="212"/>
    <n v="3420"/>
    <n v="27"/>
  </r>
  <r>
    <d v="2024-07-01T00:00:00"/>
    <x v="6"/>
    <s v="0DR"/>
    <x v="13"/>
    <x v="0"/>
    <x v="54"/>
    <x v="87"/>
    <s v="HK1684"/>
    <x v="2"/>
    <x v="0"/>
    <n v="428"/>
    <n v="8560"/>
    <n v="75"/>
  </r>
  <r>
    <d v="2024-07-01T00:00:00"/>
    <x v="6"/>
    <s v="0DR"/>
    <x v="13"/>
    <x v="0"/>
    <x v="54"/>
    <x v="87"/>
    <s v="HK647"/>
    <x v="0"/>
    <x v="0"/>
    <n v="416"/>
    <n v="8320"/>
    <n v="75"/>
  </r>
  <r>
    <d v="2024-07-01T00:00:00"/>
    <x v="6"/>
    <s v="0DR"/>
    <x v="13"/>
    <x v="5"/>
    <x v="30"/>
    <x v="43"/>
    <s v="HK1054"/>
    <x v="2"/>
    <x v="0"/>
    <n v="244"/>
    <n v="3665"/>
    <n v="48"/>
  </r>
  <r>
    <d v="2024-07-01T00:00:00"/>
    <x v="6"/>
    <s v="0DS"/>
    <x v="31"/>
    <x v="5"/>
    <x v="55"/>
    <x v="88"/>
    <s v="HK1627"/>
    <x v="0"/>
    <x v="0"/>
    <n v="48"/>
    <n v="1643"/>
    <n v="20"/>
  </r>
  <r>
    <d v="2024-07-01T00:00:00"/>
    <x v="6"/>
    <s v="0DS"/>
    <x v="31"/>
    <x v="5"/>
    <x v="13"/>
    <x v="89"/>
    <s v="HK1627"/>
    <x v="0"/>
    <x v="0"/>
    <n v="112"/>
    <n v="4192"/>
    <n v="47"/>
  </r>
  <r>
    <d v="2024-07-01T00:00:00"/>
    <x v="6"/>
    <s v="0DT"/>
    <x v="27"/>
    <x v="0"/>
    <x v="0"/>
    <x v="94"/>
    <s v="HK1652"/>
    <x v="0"/>
    <x v="0"/>
    <n v="7"/>
    <n v="200"/>
    <n v="5"/>
  </r>
  <r>
    <d v="2024-07-01T00:00:00"/>
    <x v="6"/>
    <s v="0DT"/>
    <x v="27"/>
    <x v="0"/>
    <x v="2"/>
    <x v="79"/>
    <s v="HK1840"/>
    <x v="0"/>
    <x v="0"/>
    <n v="41"/>
    <n v="1240"/>
    <n v="31"/>
  </r>
  <r>
    <d v="2024-07-01T00:00:00"/>
    <x v="6"/>
    <s v="0DT"/>
    <x v="27"/>
    <x v="5"/>
    <x v="58"/>
    <x v="103"/>
    <s v="HK1652"/>
    <x v="0"/>
    <x v="0"/>
    <n v="4"/>
    <n v="120"/>
    <n v="3"/>
  </r>
  <r>
    <d v="2024-07-01T00:00:00"/>
    <x v="6"/>
    <s v="0DU"/>
    <x v="14"/>
    <x v="16"/>
    <x v="57"/>
    <x v="97"/>
    <s v="HK1729"/>
    <x v="0"/>
    <x v="0"/>
    <n v="95"/>
    <n v="1120"/>
    <n v="32"/>
  </r>
  <r>
    <d v="2024-07-01T00:00:00"/>
    <x v="6"/>
    <s v="0DU"/>
    <x v="14"/>
    <x v="16"/>
    <x v="57"/>
    <x v="97"/>
    <s v="HK745"/>
    <x v="0"/>
    <x v="0"/>
    <n v="109"/>
    <n v="1400"/>
    <n v="37"/>
  </r>
  <r>
    <d v="2024-07-01T00:00:00"/>
    <x v="6"/>
    <s v="0DU"/>
    <x v="14"/>
    <x v="0"/>
    <x v="28"/>
    <x v="91"/>
    <s v="HK806"/>
    <x v="0"/>
    <x v="0"/>
    <n v="140"/>
    <n v="1884"/>
    <n v="4850"/>
  </r>
  <r>
    <d v="2024-07-01T00:00:00"/>
    <x v="6"/>
    <s v="0DU"/>
    <x v="14"/>
    <x v="5"/>
    <x v="58"/>
    <x v="98"/>
    <s v="HK1971"/>
    <x v="0"/>
    <x v="0"/>
    <n v="160"/>
    <n v="2301"/>
    <n v="56"/>
  </r>
  <r>
    <d v="2024-07-01T00:00:00"/>
    <x v="6"/>
    <s v="0DU"/>
    <x v="14"/>
    <x v="5"/>
    <x v="30"/>
    <x v="44"/>
    <s v="HK1739"/>
    <x v="0"/>
    <x v="0"/>
    <n v="64"/>
    <n v="1151"/>
    <n v="22"/>
  </r>
  <r>
    <d v="2024-07-01T00:00:00"/>
    <x v="6"/>
    <s v="0DU"/>
    <x v="14"/>
    <x v="5"/>
    <x v="30"/>
    <x v="44"/>
    <s v="HK2319"/>
    <x v="0"/>
    <x v="0"/>
    <n v="151"/>
    <n v="2091"/>
    <n v="51"/>
  </r>
  <r>
    <d v="2024-07-01T00:00:00"/>
    <x v="6"/>
    <s v="0DX"/>
    <x v="15"/>
    <x v="0"/>
    <x v="2"/>
    <x v="46"/>
    <s v="HK1380"/>
    <x v="2"/>
    <x v="0"/>
    <n v="181"/>
    <n v="2720"/>
    <n v="68"/>
  </r>
  <r>
    <d v="2024-07-01T00:00:00"/>
    <x v="6"/>
    <s v="0DX"/>
    <x v="15"/>
    <x v="0"/>
    <x v="2"/>
    <x v="46"/>
    <s v="HK1784"/>
    <x v="2"/>
    <x v="0"/>
    <n v="178"/>
    <n v="2680"/>
    <n v="67"/>
  </r>
  <r>
    <d v="2024-07-01T00:00:00"/>
    <x v="6"/>
    <s v="0DX"/>
    <x v="15"/>
    <x v="0"/>
    <x v="2"/>
    <x v="46"/>
    <s v="HK531"/>
    <x v="2"/>
    <x v="0"/>
    <n v="93"/>
    <n v="1400"/>
    <n v="35"/>
  </r>
  <r>
    <d v="2024-07-01T00:00:00"/>
    <x v="6"/>
    <s v="0DX"/>
    <x v="15"/>
    <x v="0"/>
    <x v="66"/>
    <x v="47"/>
    <s v="HK1136"/>
    <x v="2"/>
    <x v="0"/>
    <n v="80"/>
    <n v="1200"/>
    <n v="30"/>
  </r>
  <r>
    <d v="2024-07-01T00:00:00"/>
    <x v="6"/>
    <s v="0DX"/>
    <x v="15"/>
    <x v="0"/>
    <x v="66"/>
    <x v="47"/>
    <s v="HK370"/>
    <x v="2"/>
    <x v="0"/>
    <n v="64"/>
    <n v="960"/>
    <n v="24"/>
  </r>
  <r>
    <d v="2024-07-01T00:00:00"/>
    <x v="6"/>
    <s v="0DX"/>
    <x v="15"/>
    <x v="0"/>
    <x v="66"/>
    <x v="47"/>
    <s v="HK673"/>
    <x v="2"/>
    <x v="0"/>
    <n v="110"/>
    <n v="1652"/>
    <n v="4130"/>
  </r>
  <r>
    <d v="2024-07-01T00:00:00"/>
    <x v="6"/>
    <s v="0DX"/>
    <x v="15"/>
    <x v="0"/>
    <x v="66"/>
    <x v="47"/>
    <s v="HK946"/>
    <x v="2"/>
    <x v="0"/>
    <n v="120"/>
    <n v="1800"/>
    <n v="45"/>
  </r>
  <r>
    <d v="2024-07-01T00:00:00"/>
    <x v="6"/>
    <s v="0DX"/>
    <x v="15"/>
    <x v="0"/>
    <x v="34"/>
    <x v="69"/>
    <s v="HK1160"/>
    <x v="2"/>
    <x v="0"/>
    <n v="109"/>
    <n v="1640"/>
    <n v="41"/>
  </r>
  <r>
    <d v="2024-07-01T00:00:00"/>
    <x v="6"/>
    <s v="0DY"/>
    <x v="32"/>
    <x v="6"/>
    <x v="32"/>
    <x v="48"/>
    <s v="HK1674"/>
    <x v="2"/>
    <x v="0"/>
    <n v="78"/>
    <n v="775"/>
    <n v="31"/>
  </r>
  <r>
    <d v="2024-07-01T00:00:00"/>
    <x v="6"/>
    <s v="0EN"/>
    <x v="33"/>
    <x v="0"/>
    <x v="33"/>
    <x v="49"/>
    <s v="HK1837"/>
    <x v="0"/>
    <x v="0"/>
    <n v="100"/>
    <n v="3000"/>
    <n v="50"/>
  </r>
  <r>
    <d v="2024-07-01T00:00:00"/>
    <x v="6"/>
    <s v="0ER"/>
    <x v="17"/>
    <x v="0"/>
    <x v="34"/>
    <x v="50"/>
    <s v="HK1628"/>
    <x v="0"/>
    <x v="0"/>
    <n v="12"/>
    <n v="2030"/>
    <n v="3350"/>
  </r>
  <r>
    <d v="2024-07-01T00:00:00"/>
    <x v="6"/>
    <s v="0ER"/>
    <x v="17"/>
    <x v="0"/>
    <x v="34"/>
    <x v="50"/>
    <s v="HK1824"/>
    <x v="0"/>
    <x v="0"/>
    <n v="8"/>
    <n v="1080"/>
    <n v="1803"/>
  </r>
  <r>
    <d v="2024-07-01T00:00:00"/>
    <x v="6"/>
    <s v="0ER"/>
    <x v="17"/>
    <x v="0"/>
    <x v="34"/>
    <x v="50"/>
    <s v="HK1914"/>
    <x v="0"/>
    <x v="0"/>
    <n v="6"/>
    <n v="1050"/>
    <n v="1730"/>
  </r>
  <r>
    <d v="2024-07-01T00:00:00"/>
    <x v="6"/>
    <s v="0ET"/>
    <x v="18"/>
    <x v="11"/>
    <x v="35"/>
    <x v="51"/>
    <s v="HK5218"/>
    <x v="4"/>
    <x v="7"/>
    <n v="16"/>
    <n v="565"/>
    <n v="22"/>
  </r>
  <r>
    <d v="2024-07-01T00:00:00"/>
    <x v="6"/>
    <s v="0ET"/>
    <x v="18"/>
    <x v="11"/>
    <x v="35"/>
    <x v="51"/>
    <s v="HK5336"/>
    <x v="4"/>
    <x v="7"/>
    <n v="43"/>
    <n v="2107"/>
    <n v="6124"/>
  </r>
  <r>
    <d v="2024-07-01T00:00:00"/>
    <x v="6"/>
    <s v="0ET"/>
    <x v="18"/>
    <x v="11"/>
    <x v="35"/>
    <x v="51"/>
    <s v="HK5440"/>
    <x v="4"/>
    <x v="7"/>
    <n v="22"/>
    <n v="373"/>
    <n v="1130"/>
  </r>
  <r>
    <d v="2024-07-01T00:00:00"/>
    <x v="6"/>
    <s v="0EV"/>
    <x v="19"/>
    <x v="4"/>
    <x v="7"/>
    <x v="52"/>
    <s v="HK5381"/>
    <x v="5"/>
    <x v="1"/>
    <n v="107"/>
    <n v="7326"/>
    <n v="50.8"/>
  </r>
  <r>
    <d v="2024-07-01T00:00:00"/>
    <x v="6"/>
    <s v="0EV"/>
    <x v="19"/>
    <x v="4"/>
    <x v="7"/>
    <x v="52"/>
    <s v="HK5384"/>
    <x v="5"/>
    <x v="1"/>
    <n v="142"/>
    <n v="10523"/>
    <n v="75.5"/>
  </r>
  <r>
    <d v="2024-07-01T00:00:00"/>
    <x v="6"/>
    <s v="0EV"/>
    <x v="19"/>
    <x v="4"/>
    <x v="7"/>
    <x v="52"/>
    <s v="HK5386"/>
    <x v="5"/>
    <x v="1"/>
    <n v="126"/>
    <n v="9476"/>
    <n v="59.8"/>
  </r>
  <r>
    <d v="2024-07-01T00:00:00"/>
    <x v="6"/>
    <s v="0EV"/>
    <x v="19"/>
    <x v="4"/>
    <x v="7"/>
    <x v="52"/>
    <s v="HK5387"/>
    <x v="5"/>
    <x v="1"/>
    <n v="116"/>
    <n v="8516"/>
    <n v="55.9"/>
  </r>
  <r>
    <d v="2024-07-01T00:00:00"/>
    <x v="6"/>
    <s v="0EW"/>
    <x v="28"/>
    <x v="7"/>
    <x v="41"/>
    <x v="70"/>
    <s v="HK5359"/>
    <x v="8"/>
    <x v="7"/>
    <n v="2"/>
    <n v="40.46"/>
    <n v="0.92"/>
  </r>
  <r>
    <d v="2024-07-01T00:00:00"/>
    <x v="6"/>
    <s v="0EW"/>
    <x v="28"/>
    <x v="7"/>
    <x v="41"/>
    <x v="71"/>
    <s v="HK5356"/>
    <x v="8"/>
    <x v="7"/>
    <n v="2"/>
    <n v="75.099999999999994"/>
    <n v="2.2000000000000002"/>
  </r>
  <r>
    <d v="2024-07-01T00:00:00"/>
    <x v="6"/>
    <s v="0EW"/>
    <x v="28"/>
    <x v="7"/>
    <x v="41"/>
    <x v="71"/>
    <s v="HK5359"/>
    <x v="8"/>
    <x v="7"/>
    <n v="6"/>
    <n v="102"/>
    <n v="4"/>
  </r>
  <r>
    <d v="2024-07-01T00:00:00"/>
    <x v="6"/>
    <s v="0EW"/>
    <x v="28"/>
    <x v="12"/>
    <x v="42"/>
    <x v="70"/>
    <s v="HK5356"/>
    <x v="8"/>
    <x v="7"/>
    <n v="6"/>
    <n v="262.06"/>
    <n v="5.08"/>
  </r>
  <r>
    <d v="2024-07-01T00:00:00"/>
    <x v="6"/>
    <s v="0EW"/>
    <x v="28"/>
    <x v="12"/>
    <x v="42"/>
    <x v="70"/>
    <s v="HK5359"/>
    <x v="8"/>
    <x v="7"/>
    <n v="4"/>
    <n v="79.34"/>
    <n v="1.34"/>
  </r>
  <r>
    <d v="2024-07-01T00:00:00"/>
    <x v="6"/>
    <s v="0EW"/>
    <x v="28"/>
    <x v="12"/>
    <x v="42"/>
    <x v="71"/>
    <s v="HK5356"/>
    <x v="8"/>
    <x v="7"/>
    <n v="2"/>
    <n v="55.8"/>
    <n v="1.1000000000000001"/>
  </r>
  <r>
    <d v="2024-07-01T00:00:00"/>
    <x v="6"/>
    <s v="0EW"/>
    <x v="28"/>
    <x v="12"/>
    <x v="69"/>
    <x v="71"/>
    <s v="HK5207"/>
    <x v="8"/>
    <x v="7"/>
    <n v="6"/>
    <n v="108"/>
    <n v="5.18"/>
  </r>
  <r>
    <d v="2024-07-01T00:00:00"/>
    <x v="6"/>
    <s v="0EW"/>
    <x v="28"/>
    <x v="7"/>
    <x v="15"/>
    <x v="70"/>
    <s v="HK5359"/>
    <x v="8"/>
    <x v="7"/>
    <n v="4"/>
    <n v="193.92"/>
    <n v="2.2999999999999998"/>
  </r>
  <r>
    <d v="2024-07-01T00:00:00"/>
    <x v="6"/>
    <s v="0EW"/>
    <x v="28"/>
    <x v="7"/>
    <x v="15"/>
    <x v="71"/>
    <s v="HK5207"/>
    <x v="8"/>
    <x v="7"/>
    <n v="2"/>
    <n v="34"/>
    <n v="0.4"/>
  </r>
  <r>
    <d v="2024-07-01T00:00:00"/>
    <x v="6"/>
    <s v="0EW"/>
    <x v="28"/>
    <x v="7"/>
    <x v="15"/>
    <x v="71"/>
    <s v="HK5207"/>
    <x v="8"/>
    <x v="6"/>
    <n v="2"/>
    <n v="25"/>
    <n v="0.78"/>
  </r>
  <r>
    <d v="2024-07-01T00:00:00"/>
    <x v="6"/>
    <s v="0EW"/>
    <x v="28"/>
    <x v="7"/>
    <x v="15"/>
    <x v="71"/>
    <s v="HK5356"/>
    <x v="8"/>
    <x v="7"/>
    <n v="10"/>
    <n v="255.92"/>
    <n v="6.14"/>
  </r>
  <r>
    <d v="2024-07-01T00:00:00"/>
    <x v="6"/>
    <s v="0EW"/>
    <x v="28"/>
    <x v="7"/>
    <x v="15"/>
    <x v="71"/>
    <s v="HK5359"/>
    <x v="8"/>
    <x v="7"/>
    <n v="18"/>
    <n v="355.2"/>
    <n v="11.14"/>
  </r>
  <r>
    <d v="2024-07-01T00:00:00"/>
    <x v="6"/>
    <s v="0EW"/>
    <x v="28"/>
    <x v="7"/>
    <x v="15"/>
    <x v="71"/>
    <s v="HK5359"/>
    <x v="8"/>
    <x v="6"/>
    <n v="12"/>
    <n v="224"/>
    <n v="6.08"/>
  </r>
  <r>
    <d v="2024-07-01T00:00:00"/>
    <x v="6"/>
    <s v="0EW"/>
    <x v="28"/>
    <x v="4"/>
    <x v="62"/>
    <x v="71"/>
    <s v="HK5207"/>
    <x v="8"/>
    <x v="7"/>
    <n v="4"/>
    <n v="79.5"/>
    <n v="2.06"/>
  </r>
  <r>
    <d v="2024-07-01T00:00:00"/>
    <x v="6"/>
    <s v="0EW"/>
    <x v="28"/>
    <x v="15"/>
    <x v="52"/>
    <x v="71"/>
    <s v="HK5207"/>
    <x v="8"/>
    <x v="7"/>
    <n v="32"/>
    <n v="562.08000000000004"/>
    <n v="17"/>
  </r>
  <r>
    <d v="2024-07-01T00:00:00"/>
    <x v="6"/>
    <s v="0EW"/>
    <x v="28"/>
    <x v="15"/>
    <x v="52"/>
    <x v="71"/>
    <s v="HK5359"/>
    <x v="8"/>
    <x v="7"/>
    <n v="4"/>
    <n v="76.34"/>
    <n v="1.76"/>
  </r>
  <r>
    <d v="2024-07-01T00:00:00"/>
    <x v="6"/>
    <s v="0EW"/>
    <x v="28"/>
    <x v="13"/>
    <x v="44"/>
    <x v="71"/>
    <s v="HK5356"/>
    <x v="8"/>
    <x v="7"/>
    <n v="2"/>
    <n v="79.8"/>
    <n v="2.2599999999999998"/>
  </r>
  <r>
    <d v="2024-07-01T00:00:00"/>
    <x v="6"/>
    <s v="0EW"/>
    <x v="28"/>
    <x v="7"/>
    <x v="45"/>
    <x v="71"/>
    <s v="HK5207"/>
    <x v="8"/>
    <x v="7"/>
    <n v="36"/>
    <n v="621.41999999999996"/>
    <n v="14.5"/>
  </r>
  <r>
    <d v="2024-07-01T00:00:00"/>
    <x v="6"/>
    <s v="0EW"/>
    <x v="28"/>
    <x v="7"/>
    <x v="45"/>
    <x v="71"/>
    <s v="HK5356"/>
    <x v="8"/>
    <x v="7"/>
    <n v="24"/>
    <n v="651.44000000000005"/>
    <n v="12.68"/>
  </r>
  <r>
    <d v="2024-07-01T00:00:00"/>
    <x v="6"/>
    <s v="0EW"/>
    <x v="28"/>
    <x v="7"/>
    <x v="45"/>
    <x v="71"/>
    <s v="HK5359"/>
    <x v="8"/>
    <x v="7"/>
    <n v="56"/>
    <n v="1046.22"/>
    <n v="23.7"/>
  </r>
  <r>
    <d v="2024-07-01T00:00:00"/>
    <x v="6"/>
    <s v="0EW"/>
    <x v="28"/>
    <x v="13"/>
    <x v="46"/>
    <x v="71"/>
    <s v="HK5207"/>
    <x v="8"/>
    <x v="6"/>
    <n v="4"/>
    <n v="60"/>
    <n v="1.62"/>
  </r>
  <r>
    <d v="2024-07-01T00:00:00"/>
    <x v="6"/>
    <s v="0EW"/>
    <x v="28"/>
    <x v="7"/>
    <x v="47"/>
    <x v="71"/>
    <s v="HK5207"/>
    <x v="8"/>
    <x v="7"/>
    <n v="4"/>
    <n v="49.68"/>
    <n v="2.62"/>
  </r>
  <r>
    <d v="2024-07-01T00:00:00"/>
    <x v="6"/>
    <s v="0EW"/>
    <x v="28"/>
    <x v="13"/>
    <x v="48"/>
    <x v="70"/>
    <s v="HK5359"/>
    <x v="8"/>
    <x v="7"/>
    <n v="2"/>
    <n v="52.54"/>
    <n v="0.86"/>
  </r>
  <r>
    <d v="2024-07-01T00:00:00"/>
    <x v="6"/>
    <s v="0EW"/>
    <x v="28"/>
    <x v="7"/>
    <x v="49"/>
    <x v="71"/>
    <s v="HK5207"/>
    <x v="8"/>
    <x v="7"/>
    <n v="10"/>
    <n v="121.3"/>
    <n v="41.96"/>
  </r>
  <r>
    <d v="2024-07-01T00:00:00"/>
    <x v="6"/>
    <s v="0EW"/>
    <x v="28"/>
    <x v="7"/>
    <x v="49"/>
    <x v="71"/>
    <s v="HK5356"/>
    <x v="8"/>
    <x v="7"/>
    <n v="4"/>
    <n v="83.2"/>
    <n v="2.2599999999999998"/>
  </r>
  <r>
    <d v="2024-07-01T00:00:00"/>
    <x v="6"/>
    <s v="0EW"/>
    <x v="28"/>
    <x v="7"/>
    <x v="49"/>
    <x v="71"/>
    <s v="HK5359"/>
    <x v="8"/>
    <x v="7"/>
    <n v="6"/>
    <n v="125.2"/>
    <n v="3.84"/>
  </r>
  <r>
    <d v="2024-07-01T00:00:00"/>
    <x v="6"/>
    <s v="0EW"/>
    <x v="28"/>
    <x v="14"/>
    <x v="50"/>
    <x v="70"/>
    <s v="HK5359"/>
    <x v="8"/>
    <x v="7"/>
    <n v="8"/>
    <n v="275.44"/>
    <n v="6.5"/>
  </r>
  <r>
    <d v="2024-07-01T00:00:00"/>
    <x v="6"/>
    <s v="0EW"/>
    <x v="28"/>
    <x v="14"/>
    <x v="50"/>
    <x v="71"/>
    <s v="HK5356"/>
    <x v="8"/>
    <x v="7"/>
    <n v="2"/>
    <n v="71.099999999999994"/>
    <n v="2.7"/>
  </r>
  <r>
    <d v="2024-07-01T00:00:00"/>
    <x v="6"/>
    <s v="0EX"/>
    <x v="20"/>
    <x v="7"/>
    <x v="36"/>
    <x v="53"/>
    <s v="HK5416"/>
    <x v="6"/>
    <x v="7"/>
    <n v="10"/>
    <n v="118"/>
    <n v="536"/>
  </r>
  <r>
    <d v="2024-07-01T00:00:00"/>
    <x v="6"/>
    <s v="0EX"/>
    <x v="20"/>
    <x v="7"/>
    <x v="37"/>
    <x v="54"/>
    <s v="HK5416"/>
    <x v="6"/>
    <x v="7"/>
    <n v="122"/>
    <n v="2088"/>
    <n v="6542"/>
  </r>
  <r>
    <d v="2024-07-01T00:00:00"/>
    <x v="6"/>
    <s v="ODV"/>
    <x v="21"/>
    <x v="5"/>
    <x v="12"/>
    <x v="55"/>
    <s v="HK1738"/>
    <x v="0"/>
    <x v="0"/>
    <n v="197"/>
    <n v="3026"/>
    <n v="7120"/>
  </r>
  <r>
    <d v="2024-07-01T00:00:00"/>
    <x v="6"/>
    <s v="ODV"/>
    <x v="21"/>
    <x v="5"/>
    <x v="12"/>
    <x v="55"/>
    <s v="HK1738"/>
    <x v="0"/>
    <x v="5"/>
    <n v="2"/>
    <n v="32"/>
    <n v="6"/>
  </r>
  <r>
    <d v="2024-07-01T00:00:00"/>
    <x v="6"/>
    <s v="ODV"/>
    <x v="21"/>
    <x v="5"/>
    <x v="12"/>
    <x v="55"/>
    <s v="HK1738"/>
    <x v="0"/>
    <x v="2"/>
    <n v="39"/>
    <n v="454"/>
    <n v="1330"/>
  </r>
  <r>
    <d v="2024-07-01T00:00:00"/>
    <x v="6"/>
    <s v="ODV"/>
    <x v="21"/>
    <x v="5"/>
    <x v="12"/>
    <x v="55"/>
    <s v="HK1738"/>
    <x v="0"/>
    <x v="4"/>
    <n v="14"/>
    <n v="198"/>
    <n v="6"/>
  </r>
  <r>
    <d v="2024-07-01T00:00:00"/>
    <x v="6"/>
    <s v="OEY"/>
    <x v="22"/>
    <x v="7"/>
    <x v="38"/>
    <x v="56"/>
    <s v="HK5371"/>
    <x v="4"/>
    <x v="7"/>
    <n v="87"/>
    <n v="1078"/>
    <n v="47.9"/>
  </r>
  <r>
    <d v="2024-07-01T00:00:00"/>
    <x v="6"/>
    <s v="OEY"/>
    <x v="22"/>
    <x v="7"/>
    <x v="39"/>
    <x v="57"/>
    <s v="HK5371"/>
    <x v="4"/>
    <x v="7"/>
    <n v="47"/>
    <n v="1023"/>
    <n v="31.7"/>
  </r>
  <r>
    <d v="2024-07-01T00:00:00"/>
    <x v="6"/>
    <s v="OEY"/>
    <x v="22"/>
    <x v="7"/>
    <x v="40"/>
    <x v="58"/>
    <s v="HK5371"/>
    <x v="6"/>
    <x v="7"/>
    <n v="135"/>
    <n v="1662"/>
    <n v="82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2B03EE-6F60-4E04-825E-F18506D0F9CF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15" firstHeaderRow="0" firstDataRow="1" firstDataCol="1"/>
  <pivotFields count="18">
    <pivotField numFmtId="164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64A3E2-FA27-47E4-B4AD-7C54A685BC5A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8:I55" firstHeaderRow="1" firstDataRow="2" firstDataCol="1"/>
  <pivotFields count="18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6">
    <i>
      <x v="2"/>
    </i>
    <i>
      <x v="3"/>
    </i>
    <i>
      <x v="4"/>
    </i>
    <i>
      <x v="8"/>
    </i>
    <i>
      <x v="11"/>
    </i>
    <i>
      <x v="1"/>
    </i>
    <i>
      <x v="13"/>
    </i>
    <i>
      <x v="14"/>
    </i>
    <i>
      <x v="10"/>
    </i>
    <i>
      <x v="6"/>
    </i>
    <i>
      <x v="9"/>
    </i>
    <i>
      <x v="5"/>
    </i>
    <i>
      <x v="12"/>
    </i>
    <i>
      <x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Total Horas" fld="17" baseField="0" baseItem="0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BF72DB-69C0-43A1-ABC1-C809BC54CB54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I30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3"/>
    </i>
    <i>
      <x v="2"/>
    </i>
    <i>
      <x v="4"/>
    </i>
    <i>
      <x v="11"/>
    </i>
    <i>
      <x v="10"/>
    </i>
    <i>
      <x v="8"/>
    </i>
    <i>
      <x v="13"/>
    </i>
    <i>
      <x v="14"/>
    </i>
    <i>
      <x v="1"/>
    </i>
    <i>
      <x v="6"/>
    </i>
    <i>
      <x v="9"/>
    </i>
    <i>
      <x v="7"/>
    </i>
    <i>
      <x/>
    </i>
    <i>
      <x v="5"/>
    </i>
    <i>
      <x v="1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Hectáreas Fumigadas" fld="11" baseField="0" baseItem="0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9E52F8-51DD-4C59-BEE4-D6F09A2F5A5E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8:I75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2"/>
    </i>
    <i>
      <x v="3"/>
    </i>
    <i>
      <x v="4"/>
    </i>
    <i>
      <x v="8"/>
    </i>
    <i>
      <x v="10"/>
    </i>
    <i>
      <x v="11"/>
    </i>
    <i>
      <x v="1"/>
    </i>
    <i>
      <x v="13"/>
    </i>
    <i>
      <x v="14"/>
    </i>
    <i>
      <x v="6"/>
    </i>
    <i>
      <x v="9"/>
    </i>
    <i>
      <x v="7"/>
    </i>
    <i>
      <x v="12"/>
    </i>
    <i>
      <x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Vuelos" fld="10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500426-8F5D-4243-B65C-28CA180A48D2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3:I205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Row" showAll="0" sortType="descending">
      <items count="71">
        <item x="10"/>
        <item x="0"/>
        <item x="17"/>
        <item x="18"/>
        <item x="41"/>
        <item x="59"/>
        <item x="42"/>
        <item x="43"/>
        <item x="55"/>
        <item x="60"/>
        <item x="19"/>
        <item x="35"/>
        <item x="11"/>
        <item x="15"/>
        <item x="16"/>
        <item x="57"/>
        <item x="68"/>
        <item x="3"/>
        <item x="12"/>
        <item x="21"/>
        <item x="61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66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1"/>
        <item x="32"/>
        <item x="36"/>
        <item x="38"/>
        <item x="45"/>
        <item x="56"/>
        <item x="58"/>
        <item x="62"/>
        <item x="29"/>
        <item x="67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71">
    <i>
      <x v="52"/>
    </i>
    <i>
      <x v="59"/>
    </i>
    <i>
      <x v="42"/>
    </i>
    <i>
      <x v="12"/>
    </i>
    <i>
      <x v="50"/>
    </i>
    <i>
      <x v="53"/>
    </i>
    <i>
      <x v="46"/>
    </i>
    <i>
      <x v="51"/>
    </i>
    <i>
      <x v="48"/>
    </i>
    <i>
      <x v="18"/>
    </i>
    <i>
      <x v="45"/>
    </i>
    <i>
      <x v="43"/>
    </i>
    <i>
      <x v="56"/>
    </i>
    <i>
      <x v="1"/>
    </i>
    <i>
      <x v="58"/>
    </i>
    <i>
      <x v="19"/>
    </i>
    <i>
      <x v="57"/>
    </i>
    <i>
      <x v="54"/>
    </i>
    <i>
      <x v="36"/>
    </i>
    <i>
      <x v="30"/>
    </i>
    <i>
      <x v="49"/>
    </i>
    <i>
      <x v="33"/>
    </i>
    <i>
      <x v="15"/>
    </i>
    <i>
      <x v="37"/>
    </i>
    <i>
      <x v="60"/>
    </i>
    <i>
      <x v="13"/>
    </i>
    <i>
      <x/>
    </i>
    <i>
      <x v="11"/>
    </i>
    <i>
      <x v="62"/>
    </i>
    <i>
      <x v="10"/>
    </i>
    <i>
      <x v="25"/>
    </i>
    <i>
      <x v="14"/>
    </i>
    <i>
      <x v="65"/>
    </i>
    <i>
      <x v="35"/>
    </i>
    <i>
      <x v="16"/>
    </i>
    <i>
      <x v="55"/>
    </i>
    <i>
      <x v="28"/>
    </i>
    <i>
      <x v="63"/>
    </i>
    <i>
      <x v="24"/>
    </i>
    <i>
      <x v="2"/>
    </i>
    <i>
      <x v="44"/>
    </i>
    <i>
      <x v="68"/>
    </i>
    <i>
      <x v="17"/>
    </i>
    <i>
      <x v="26"/>
    </i>
    <i>
      <x v="8"/>
    </i>
    <i>
      <x v="39"/>
    </i>
    <i>
      <x v="61"/>
    </i>
    <i>
      <x v="41"/>
    </i>
    <i>
      <x v="21"/>
    </i>
    <i>
      <x v="23"/>
    </i>
    <i>
      <x v="47"/>
    </i>
    <i>
      <x v="6"/>
    </i>
    <i>
      <x v="9"/>
    </i>
    <i>
      <x v="4"/>
    </i>
    <i>
      <x v="67"/>
    </i>
    <i>
      <x v="3"/>
    </i>
    <i>
      <x v="32"/>
    </i>
    <i>
      <x v="27"/>
    </i>
    <i>
      <x v="29"/>
    </i>
    <i>
      <x v="34"/>
    </i>
    <i>
      <x v="22"/>
    </i>
    <i>
      <x v="66"/>
    </i>
    <i>
      <x v="7"/>
    </i>
    <i>
      <x v="69"/>
    </i>
    <i>
      <x v="38"/>
    </i>
    <i>
      <x v="31"/>
    </i>
    <i>
      <x v="40"/>
    </i>
    <i>
      <x v="20"/>
    </i>
    <i>
      <x v="6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Vuelos" fld="10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98E13-1E37-4F78-90BE-853315F559F9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8:I129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sortType="descending">
      <items count="21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0">
    <i>
      <x v="6"/>
    </i>
    <i>
      <x/>
    </i>
    <i>
      <x v="3"/>
    </i>
    <i>
      <x v="11"/>
    </i>
    <i>
      <x v="12"/>
    </i>
    <i>
      <x v="16"/>
    </i>
    <i>
      <x v="17"/>
    </i>
    <i>
      <x v="9"/>
    </i>
    <i>
      <x v="10"/>
    </i>
    <i>
      <x v="8"/>
    </i>
    <i>
      <x v="18"/>
    </i>
    <i>
      <x v="2"/>
    </i>
    <i>
      <x v="15"/>
    </i>
    <i>
      <x v="4"/>
    </i>
    <i>
      <x v="7"/>
    </i>
    <i>
      <x v="5"/>
    </i>
    <i>
      <x v="14"/>
    </i>
    <i>
      <x v="13"/>
    </i>
    <i>
      <x v="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Vuelos" fld="10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3895DB-6CBF-4F19-ABD4-C695DEA245F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23:I444" firstHeaderRow="1" firstDataRow="2" firstDataCol="1"/>
  <pivotFields count="18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sortType="descending">
      <items count="21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20">
    <i>
      <x/>
    </i>
    <i>
      <x v="16"/>
    </i>
    <i>
      <x v="6"/>
    </i>
    <i>
      <x v="12"/>
    </i>
    <i>
      <x v="11"/>
    </i>
    <i>
      <x v="17"/>
    </i>
    <i>
      <x v="9"/>
    </i>
    <i>
      <x v="3"/>
    </i>
    <i>
      <x v="8"/>
    </i>
    <i>
      <x v="10"/>
    </i>
    <i>
      <x v="2"/>
    </i>
    <i>
      <x v="14"/>
    </i>
    <i>
      <x v="5"/>
    </i>
    <i>
      <x v="18"/>
    </i>
    <i>
      <x v="13"/>
    </i>
    <i>
      <x v="4"/>
    </i>
    <i>
      <x v="7"/>
    </i>
    <i>
      <x v="15"/>
    </i>
    <i>
      <x v="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Total Horas" fld="17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BAE3AF-7E3C-4000-A4C7-2097B7AF50C7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I29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sortType="descending">
      <items count="21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0">
    <i>
      <x/>
    </i>
    <i>
      <x v="6"/>
    </i>
    <i>
      <x v="11"/>
    </i>
    <i>
      <x v="12"/>
    </i>
    <i>
      <x v="17"/>
    </i>
    <i>
      <x v="3"/>
    </i>
    <i>
      <x v="16"/>
    </i>
    <i>
      <x v="10"/>
    </i>
    <i>
      <x v="8"/>
    </i>
    <i>
      <x v="2"/>
    </i>
    <i>
      <x v="18"/>
    </i>
    <i>
      <x v="15"/>
    </i>
    <i>
      <x v="9"/>
    </i>
    <i>
      <x v="1"/>
    </i>
    <i>
      <x v="5"/>
    </i>
    <i>
      <x v="7"/>
    </i>
    <i>
      <x v="4"/>
    </i>
    <i>
      <x v="14"/>
    </i>
    <i>
      <x v="13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Hectáreas Fumigadas" fld="11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8180A9-733F-45D5-8D46-FBA4F0CFEAD1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I105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1">
        <item x="10"/>
        <item x="0"/>
        <item x="17"/>
        <item x="18"/>
        <item x="41"/>
        <item x="59"/>
        <item x="42"/>
        <item x="43"/>
        <item x="55"/>
        <item x="60"/>
        <item x="19"/>
        <item x="35"/>
        <item x="11"/>
        <item x="15"/>
        <item x="16"/>
        <item x="57"/>
        <item x="68"/>
        <item x="3"/>
        <item x="12"/>
        <item x="21"/>
        <item x="61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66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1"/>
        <item x="32"/>
        <item x="36"/>
        <item x="38"/>
        <item x="45"/>
        <item x="56"/>
        <item x="58"/>
        <item x="62"/>
        <item x="29"/>
        <item x="67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71">
    <i>
      <x v="52"/>
    </i>
    <i>
      <x v="12"/>
    </i>
    <i>
      <x v="50"/>
    </i>
    <i>
      <x v="53"/>
    </i>
    <i>
      <x v="43"/>
    </i>
    <i>
      <x v="54"/>
    </i>
    <i>
      <x v="42"/>
    </i>
    <i>
      <x v="58"/>
    </i>
    <i>
      <x v="51"/>
    </i>
    <i>
      <x v="48"/>
    </i>
    <i>
      <x v="59"/>
    </i>
    <i>
      <x v="46"/>
    </i>
    <i>
      <x v="18"/>
    </i>
    <i>
      <x v="45"/>
    </i>
    <i>
      <x v="1"/>
    </i>
    <i>
      <x v="33"/>
    </i>
    <i>
      <x v="49"/>
    </i>
    <i>
      <x v="37"/>
    </i>
    <i>
      <x v="11"/>
    </i>
    <i>
      <x v="30"/>
    </i>
    <i>
      <x v="15"/>
    </i>
    <i>
      <x v="56"/>
    </i>
    <i>
      <x v="13"/>
    </i>
    <i>
      <x v="23"/>
    </i>
    <i>
      <x v="14"/>
    </i>
    <i>
      <x/>
    </i>
    <i>
      <x v="19"/>
    </i>
    <i>
      <x v="25"/>
    </i>
    <i>
      <x v="57"/>
    </i>
    <i>
      <x v="17"/>
    </i>
    <i>
      <x v="62"/>
    </i>
    <i>
      <x v="63"/>
    </i>
    <i>
      <x v="65"/>
    </i>
    <i>
      <x v="35"/>
    </i>
    <i>
      <x v="8"/>
    </i>
    <i>
      <x v="26"/>
    </i>
    <i>
      <x v="68"/>
    </i>
    <i>
      <x v="55"/>
    </i>
    <i>
      <x v="60"/>
    </i>
    <i>
      <x v="67"/>
    </i>
    <i>
      <x v="10"/>
    </i>
    <i>
      <x v="16"/>
    </i>
    <i>
      <x v="28"/>
    </i>
    <i>
      <x v="2"/>
    </i>
    <i>
      <x v="24"/>
    </i>
    <i>
      <x v="44"/>
    </i>
    <i>
      <x v="47"/>
    </i>
    <i>
      <x v="41"/>
    </i>
    <i>
      <x v="6"/>
    </i>
    <i>
      <x v="21"/>
    </i>
    <i>
      <x v="61"/>
    </i>
    <i>
      <x v="39"/>
    </i>
    <i>
      <x v="4"/>
    </i>
    <i>
      <x v="9"/>
    </i>
    <i>
      <x v="29"/>
    </i>
    <i>
      <x v="22"/>
    </i>
    <i>
      <x v="32"/>
    </i>
    <i>
      <x v="34"/>
    </i>
    <i>
      <x v="27"/>
    </i>
    <i>
      <x v="66"/>
    </i>
    <i>
      <x v="38"/>
    </i>
    <i>
      <x v="7"/>
    </i>
    <i>
      <x v="69"/>
    </i>
    <i>
      <x v="3"/>
    </i>
    <i>
      <x v="20"/>
    </i>
    <i>
      <x v="31"/>
    </i>
    <i>
      <x v="40"/>
    </i>
    <i>
      <x v="36"/>
    </i>
    <i>
      <x v="5"/>
    </i>
    <i>
      <x v="64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Hectáreas Fumigadas" fld="11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4C3892-A304-4BE4-8733-73FD031E09C2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0:I419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Row" showAll="0" sortType="descending">
      <items count="71">
        <item x="10"/>
        <item x="0"/>
        <item x="17"/>
        <item x="18"/>
        <item x="41"/>
        <item x="59"/>
        <item x="42"/>
        <item x="43"/>
        <item x="55"/>
        <item x="60"/>
        <item x="19"/>
        <item x="35"/>
        <item x="11"/>
        <item x="15"/>
        <item x="16"/>
        <item x="57"/>
        <item x="68"/>
        <item x="3"/>
        <item x="12"/>
        <item x="21"/>
        <item x="61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66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1"/>
        <item x="32"/>
        <item x="36"/>
        <item x="38"/>
        <item x="45"/>
        <item x="56"/>
        <item x="58"/>
        <item x="62"/>
        <item x="29"/>
        <item x="67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7">
        <item x="33"/>
        <item x="98"/>
        <item x="97"/>
        <item x="52"/>
        <item x="86"/>
        <item x="47"/>
        <item x="78"/>
        <item x="44"/>
        <item x="0"/>
        <item x="88"/>
        <item x="48"/>
        <item x="73"/>
        <item x="89"/>
        <item x="1"/>
        <item x="83"/>
        <item x="22"/>
        <item x="17"/>
        <item x="63"/>
        <item x="10"/>
        <item x="67"/>
        <item x="4"/>
        <item x="61"/>
        <item x="39"/>
        <item x="69"/>
        <item x="76"/>
        <item x="18"/>
        <item x="15"/>
        <item x="23"/>
        <item x="16"/>
        <item x="6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2"/>
        <item x="8"/>
        <item x="85"/>
        <item x="5"/>
        <item x="51"/>
        <item x="49"/>
        <item x="65"/>
        <item x="75"/>
        <item x="14"/>
        <item x="81"/>
        <item x="50"/>
        <item x="74"/>
        <item x="59"/>
        <item x="64"/>
        <item x="11"/>
        <item x="42"/>
        <item x="7"/>
        <item x="103"/>
        <item x="55"/>
        <item x="3"/>
        <item x="87"/>
        <item x="2"/>
        <item x="79"/>
        <item x="84"/>
        <item x="43"/>
        <item x="46"/>
        <item x="102"/>
        <item x="13"/>
        <item x="30"/>
        <item x="34"/>
        <item x="45"/>
        <item x="31"/>
        <item x="54"/>
        <item x="72"/>
        <item x="35"/>
        <item x="91"/>
        <item x="99"/>
        <item x="36"/>
        <item x="70"/>
        <item x="40"/>
        <item x="93"/>
        <item x="80"/>
        <item x="95"/>
        <item x="60"/>
        <item x="58"/>
        <item x="71"/>
        <item x="56"/>
        <item x="57"/>
        <item x="77"/>
        <item x="41"/>
        <item x="96"/>
        <item x="94"/>
        <item x="90"/>
        <item x="68"/>
        <item x="37"/>
        <item x="82"/>
        <item x="38"/>
        <item x="62"/>
        <item x="104"/>
        <item x="10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208">
    <i>
      <x v="52"/>
    </i>
    <i r="1">
      <x v="62"/>
    </i>
    <i r="1">
      <x v="3"/>
    </i>
    <i>
      <x v="59"/>
    </i>
    <i r="1">
      <x v="103"/>
    </i>
    <i r="1">
      <x v="5"/>
    </i>
    <i r="1">
      <x v="89"/>
    </i>
    <i>
      <x v="42"/>
    </i>
    <i r="1">
      <x v="66"/>
    </i>
    <i r="1">
      <x v="69"/>
    </i>
    <i r="1">
      <x v="14"/>
    </i>
    <i r="1">
      <x v="70"/>
    </i>
    <i>
      <x v="12"/>
    </i>
    <i r="1">
      <x v="59"/>
    </i>
    <i r="1">
      <x v="60"/>
    </i>
    <i>
      <x v="50"/>
    </i>
    <i r="1">
      <x v="44"/>
    </i>
    <i r="1">
      <x v="11"/>
    </i>
    <i>
      <x v="53"/>
    </i>
    <i r="1">
      <x v="47"/>
    </i>
    <i r="1">
      <x v="52"/>
    </i>
    <i r="1">
      <x v="48"/>
    </i>
    <i r="1">
      <x v="105"/>
    </i>
    <i>
      <x v="46"/>
    </i>
    <i r="1">
      <x v="70"/>
    </i>
    <i r="1">
      <x v="7"/>
    </i>
    <i r="1">
      <x v="24"/>
    </i>
    <i r="1">
      <x v="76"/>
    </i>
    <i>
      <x v="51"/>
    </i>
    <i r="1">
      <x v="71"/>
    </i>
    <i r="1">
      <x v="68"/>
    </i>
    <i r="1">
      <x v="67"/>
    </i>
    <i r="1">
      <x v="4"/>
    </i>
    <i r="1">
      <x v="87"/>
    </i>
    <i r="1">
      <x v="6"/>
    </i>
    <i>
      <x v="48"/>
    </i>
    <i r="1">
      <x v="19"/>
    </i>
    <i r="1">
      <x v="23"/>
    </i>
    <i r="1">
      <x v="56"/>
    </i>
    <i>
      <x v="18"/>
    </i>
    <i r="1">
      <x v="64"/>
    </i>
    <i r="1">
      <x v="39"/>
    </i>
    <i>
      <x v="45"/>
    </i>
    <i r="1">
      <x v="103"/>
    </i>
    <i r="1">
      <x v="5"/>
    </i>
    <i>
      <x v="43"/>
    </i>
    <i r="1">
      <x v="42"/>
    </i>
    <i>
      <x v="56"/>
    </i>
    <i r="1">
      <x v="16"/>
    </i>
    <i r="1">
      <x v="27"/>
    </i>
    <i r="1">
      <x v="15"/>
    </i>
    <i r="1">
      <x v="38"/>
    </i>
    <i>
      <x v="1"/>
    </i>
    <i r="1">
      <x v="17"/>
    </i>
    <i r="1">
      <x v="101"/>
    </i>
    <i r="1">
      <x v="97"/>
    </i>
    <i r="1">
      <x v="8"/>
    </i>
    <i>
      <x v="58"/>
    </i>
    <i r="1">
      <x v="81"/>
    </i>
    <i r="1">
      <x v="85"/>
    </i>
    <i r="1">
      <x v="58"/>
    </i>
    <i r="1">
      <x v="30"/>
    </i>
    <i r="1">
      <x v="94"/>
    </i>
    <i>
      <x v="19"/>
    </i>
    <i r="1">
      <x v="43"/>
    </i>
    <i>
      <x v="57"/>
    </i>
    <i r="1">
      <x v="77"/>
    </i>
    <i r="1">
      <x v="34"/>
    </i>
    <i r="1">
      <x v="74"/>
    </i>
    <i r="1">
      <x v="37"/>
    </i>
    <i r="1">
      <x v="41"/>
    </i>
    <i r="1">
      <x v="33"/>
    </i>
    <i>
      <x v="54"/>
    </i>
    <i r="1">
      <x v="12"/>
    </i>
    <i r="1">
      <x v="73"/>
    </i>
    <i r="1">
      <x v="95"/>
    </i>
    <i r="1">
      <x v="85"/>
    </i>
    <i r="1">
      <x v="99"/>
    </i>
    <i r="1">
      <x v="96"/>
    </i>
    <i>
      <x v="36"/>
    </i>
    <i r="1">
      <x v="35"/>
    </i>
    <i>
      <x v="30"/>
    </i>
    <i r="1">
      <x v="90"/>
    </i>
    <i>
      <x v="49"/>
    </i>
    <i r="1">
      <x v="79"/>
    </i>
    <i r="1">
      <x v="78"/>
    </i>
    <i r="1">
      <x v="91"/>
    </i>
    <i>
      <x v="33"/>
    </i>
    <i r="1">
      <x v="20"/>
    </i>
    <i r="1">
      <x v="21"/>
    </i>
    <i>
      <x v="15"/>
    </i>
    <i r="1">
      <x v="2"/>
    </i>
    <i>
      <x v="37"/>
    </i>
    <i r="1">
      <x v="49"/>
    </i>
    <i>
      <x v="60"/>
    </i>
    <i r="1">
      <x v="10"/>
    </i>
    <i>
      <x v="13"/>
    </i>
    <i r="1">
      <x v="26"/>
    </i>
    <i r="1">
      <x v="91"/>
    </i>
    <i r="1">
      <x v="84"/>
    </i>
    <i>
      <x/>
    </i>
    <i r="1">
      <x v="18"/>
    </i>
    <i>
      <x v="11"/>
    </i>
    <i r="1">
      <x v="50"/>
    </i>
    <i>
      <x v="62"/>
    </i>
    <i r="1">
      <x v="92"/>
    </i>
    <i>
      <x v="10"/>
    </i>
    <i r="1">
      <x v="36"/>
    </i>
    <i r="1">
      <x v="32"/>
    </i>
    <i>
      <x v="25"/>
    </i>
    <i r="1">
      <x v="93"/>
    </i>
    <i>
      <x v="14"/>
    </i>
    <i r="1">
      <x v="29"/>
    </i>
    <i r="1">
      <x v="28"/>
    </i>
    <i r="1">
      <x v="88"/>
    </i>
    <i>
      <x v="65"/>
    </i>
    <i r="1">
      <x v="1"/>
    </i>
    <i r="1">
      <x v="63"/>
    </i>
    <i>
      <x v="35"/>
    </i>
    <i r="1">
      <x v="82"/>
    </i>
    <i>
      <x v="16"/>
    </i>
    <i r="1">
      <x v="16"/>
    </i>
    <i r="1">
      <x v="27"/>
    </i>
    <i r="1">
      <x v="15"/>
    </i>
    <i>
      <x v="55"/>
    </i>
    <i r="1">
      <x v="54"/>
    </i>
    <i r="1">
      <x v="53"/>
    </i>
    <i>
      <x v="28"/>
    </i>
    <i r="1">
      <x v="80"/>
    </i>
    <i r="1">
      <x v="75"/>
    </i>
    <i r="1">
      <x v="83"/>
    </i>
    <i r="1">
      <x v="72"/>
    </i>
    <i>
      <x v="63"/>
    </i>
    <i r="1">
      <x v="91"/>
    </i>
    <i>
      <x v="24"/>
    </i>
    <i r="1">
      <x/>
    </i>
    <i r="1">
      <x v="40"/>
    </i>
    <i>
      <x v="2"/>
    </i>
    <i r="1">
      <x v="16"/>
    </i>
    <i r="1">
      <x v="25"/>
    </i>
    <i>
      <x v="44"/>
    </i>
    <i r="1">
      <x v="22"/>
    </i>
    <i>
      <x v="68"/>
    </i>
    <i r="1">
      <x v="104"/>
    </i>
    <i>
      <x v="17"/>
    </i>
    <i r="1">
      <x v="65"/>
    </i>
    <i>
      <x v="26"/>
    </i>
    <i r="1">
      <x v="51"/>
    </i>
    <i>
      <x v="8"/>
    </i>
    <i r="1">
      <x v="9"/>
    </i>
    <i r="1">
      <x v="98"/>
    </i>
    <i>
      <x v="39"/>
    </i>
    <i r="1">
      <x v="100"/>
    </i>
    <i>
      <x v="61"/>
    </i>
    <i r="1">
      <x v="45"/>
    </i>
    <i r="1">
      <x v="46"/>
    </i>
    <i>
      <x v="41"/>
    </i>
    <i r="1">
      <x v="91"/>
    </i>
    <i r="1">
      <x v="84"/>
    </i>
    <i>
      <x v="21"/>
    </i>
    <i r="1">
      <x v="91"/>
    </i>
    <i>
      <x v="23"/>
    </i>
    <i r="1">
      <x v="13"/>
    </i>
    <i>
      <x v="47"/>
    </i>
    <i r="1">
      <x v="84"/>
    </i>
    <i r="1">
      <x v="91"/>
    </i>
    <i>
      <x v="6"/>
    </i>
    <i r="1">
      <x v="84"/>
    </i>
    <i r="1">
      <x v="91"/>
    </i>
    <i>
      <x v="9"/>
    </i>
    <i r="1">
      <x v="91"/>
    </i>
    <i>
      <x v="4"/>
    </i>
    <i r="1">
      <x v="91"/>
    </i>
    <i r="1">
      <x v="84"/>
    </i>
    <i>
      <x v="67"/>
    </i>
    <i r="1">
      <x v="61"/>
    </i>
    <i>
      <x v="3"/>
    </i>
    <i r="1">
      <x v="31"/>
    </i>
    <i>
      <x v="32"/>
    </i>
    <i r="1">
      <x v="91"/>
    </i>
    <i>
      <x v="27"/>
    </i>
    <i r="1">
      <x v="91"/>
    </i>
    <i>
      <x v="29"/>
    </i>
    <i r="1">
      <x v="55"/>
    </i>
    <i>
      <x v="34"/>
    </i>
    <i r="1">
      <x v="91"/>
    </i>
    <i>
      <x v="22"/>
    </i>
    <i r="1">
      <x v="91"/>
    </i>
    <i r="1">
      <x v="84"/>
    </i>
    <i>
      <x v="66"/>
    </i>
    <i r="1">
      <x v="91"/>
    </i>
    <i>
      <x v="7"/>
    </i>
    <i r="1">
      <x v="91"/>
    </i>
    <i>
      <x v="69"/>
    </i>
    <i r="1">
      <x v="91"/>
    </i>
    <i>
      <x v="38"/>
    </i>
    <i r="1">
      <x v="84"/>
    </i>
    <i>
      <x v="31"/>
    </i>
    <i r="1">
      <x v="57"/>
    </i>
    <i>
      <x v="40"/>
    </i>
    <i r="1">
      <x v="102"/>
    </i>
    <i>
      <x v="20"/>
    </i>
    <i r="1">
      <x v="91"/>
    </i>
    <i>
      <x v="64"/>
    </i>
    <i r="1">
      <x v="86"/>
    </i>
    <i>
      <x v="5"/>
    </i>
    <i r="1">
      <x v="9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Vuelos" fld="10" baseField="0" baseItem="0"/>
  </dataFields>
  <formats count="6">
    <format dxfId="22">
      <pivotArea outline="0" collapsedLevelsAreSubtotals="1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field="5" type="button" dataOnly="0" labelOnly="1" outline="0" axis="axisRow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41C285-6738-4CA0-B8A8-A4DDBCCE99F8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I43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4">
    <i>
      <x v="5"/>
    </i>
    <i>
      <x v="8"/>
    </i>
    <i>
      <x v="11"/>
    </i>
    <i>
      <x v="3"/>
    </i>
    <i>
      <x v="12"/>
    </i>
    <i>
      <x v="2"/>
    </i>
    <i>
      <x/>
    </i>
    <i>
      <x v="1"/>
    </i>
    <i>
      <x v="4"/>
    </i>
    <i>
      <x v="10"/>
    </i>
    <i>
      <x v="9"/>
    </i>
    <i>
      <x v="7"/>
    </i>
    <i>
      <x v="6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Vuelos" fld="10" baseField="0" baseItem="0"/>
  </dataFields>
  <formats count="4">
    <format dxfId="3">
      <pivotArea outline="0" collapsedLevelsAreSubtotals="1" fieldPosition="0"/>
    </format>
    <format dxfId="2">
      <pivotArea field="8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959A18-57CB-4067-A9F1-42FE5D4E4F9D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69:I205" firstHeaderRow="1" firstDataRow="2" firstDataCol="1"/>
  <pivotFields count="18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 sortType="descending">
      <items count="35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x="32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5">
    <i>
      <x v="28"/>
    </i>
    <i>
      <x v="9"/>
    </i>
    <i>
      <x/>
    </i>
    <i>
      <x v="4"/>
    </i>
    <i>
      <x v="31"/>
    </i>
    <i>
      <x v="20"/>
    </i>
    <i>
      <x v="8"/>
    </i>
    <i>
      <x v="29"/>
    </i>
    <i>
      <x v="1"/>
    </i>
    <i>
      <x v="18"/>
    </i>
    <i>
      <x v="15"/>
    </i>
    <i>
      <x v="3"/>
    </i>
    <i>
      <x v="11"/>
    </i>
    <i>
      <x v="7"/>
    </i>
    <i>
      <x v="2"/>
    </i>
    <i>
      <x v="6"/>
    </i>
    <i>
      <x v="25"/>
    </i>
    <i>
      <x v="13"/>
    </i>
    <i>
      <x v="30"/>
    </i>
    <i>
      <x v="5"/>
    </i>
    <i>
      <x v="21"/>
    </i>
    <i>
      <x v="17"/>
    </i>
    <i>
      <x v="16"/>
    </i>
    <i>
      <x v="27"/>
    </i>
    <i>
      <x v="10"/>
    </i>
    <i>
      <x v="26"/>
    </i>
    <i>
      <x v="19"/>
    </i>
    <i>
      <x v="22"/>
    </i>
    <i>
      <x v="14"/>
    </i>
    <i>
      <x v="23"/>
    </i>
    <i>
      <x v="24"/>
    </i>
    <i>
      <x v="12"/>
    </i>
    <i>
      <x v="33"/>
    </i>
    <i>
      <x v="3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Total Horas" fld="17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CF428B-4B81-481B-BF84-B016690828CD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:I61" firstHeaderRow="1" firstDataRow="2" firstDataCol="1"/>
  <pivotFields count="18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4">
    <i>
      <x v="5"/>
    </i>
    <i>
      <x v="8"/>
    </i>
    <i>
      <x v="11"/>
    </i>
    <i>
      <x v="1"/>
    </i>
    <i>
      <x v="2"/>
    </i>
    <i>
      <x v="12"/>
    </i>
    <i>
      <x v="3"/>
    </i>
    <i>
      <x/>
    </i>
    <i>
      <x v="9"/>
    </i>
    <i>
      <x v="7"/>
    </i>
    <i>
      <x v="10"/>
    </i>
    <i>
      <x v="4"/>
    </i>
    <i>
      <x v="6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Total Horas" fld="17" baseField="0" baseItem="0"/>
  </dataFields>
  <formats count="4">
    <format dxfId="8">
      <pivotArea outline="0" collapsedLevelsAreSubtotals="1" fieldPosition="0"/>
    </format>
    <format dxfId="7">
      <pivotArea field="8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CF2F68-80B6-4DCF-9355-07406445E6EA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30:I166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 sortType="descending">
      <items count="35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x="32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5">
    <i>
      <x v="9"/>
    </i>
    <i>
      <x v="5"/>
    </i>
    <i>
      <x v="29"/>
    </i>
    <i>
      <x v="28"/>
    </i>
    <i>
      <x v="31"/>
    </i>
    <i>
      <x v="4"/>
    </i>
    <i>
      <x v="8"/>
    </i>
    <i>
      <x v="2"/>
    </i>
    <i>
      <x v="11"/>
    </i>
    <i>
      <x v="1"/>
    </i>
    <i>
      <x v="7"/>
    </i>
    <i>
      <x v="25"/>
    </i>
    <i>
      <x v="6"/>
    </i>
    <i>
      <x v="18"/>
    </i>
    <i>
      <x v="27"/>
    </i>
    <i>
      <x/>
    </i>
    <i>
      <x v="30"/>
    </i>
    <i>
      <x v="13"/>
    </i>
    <i>
      <x v="20"/>
    </i>
    <i>
      <x v="14"/>
    </i>
    <i>
      <x v="16"/>
    </i>
    <i>
      <x v="10"/>
    </i>
    <i>
      <x v="17"/>
    </i>
    <i>
      <x v="23"/>
    </i>
    <i>
      <x v="22"/>
    </i>
    <i>
      <x v="19"/>
    </i>
    <i>
      <x v="15"/>
    </i>
    <i>
      <x v="3"/>
    </i>
    <i>
      <x v="24"/>
    </i>
    <i>
      <x v="33"/>
    </i>
    <i>
      <x v="21"/>
    </i>
    <i>
      <x v="32"/>
    </i>
    <i>
      <x v="26"/>
    </i>
    <i>
      <x v="1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Vuelos" fld="10" baseField="0" baseItem="0"/>
  </dataFields>
  <formats count="1">
    <format dxfId="9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377D9D-039C-4804-9C08-860713780C57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I125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sortType="descending">
      <items count="21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55">
    <i>
      <x/>
    </i>
    <i r="1">
      <x v="11"/>
    </i>
    <i r="1">
      <x v="3"/>
    </i>
    <i r="1">
      <x v="1"/>
    </i>
    <i>
      <x v="6"/>
    </i>
    <i r="1">
      <x v="5"/>
    </i>
    <i r="1">
      <x v="8"/>
    </i>
    <i r="1">
      <x v="7"/>
    </i>
    <i r="1">
      <x v="2"/>
    </i>
    <i>
      <x v="11"/>
    </i>
    <i r="1">
      <x v="5"/>
    </i>
    <i r="1">
      <x v="2"/>
    </i>
    <i r="1">
      <x v="9"/>
    </i>
    <i r="1">
      <x v="10"/>
    </i>
    <i>
      <x v="12"/>
    </i>
    <i r="1">
      <x v="5"/>
    </i>
    <i r="1">
      <x v="8"/>
    </i>
    <i r="1">
      <x v="4"/>
    </i>
    <i r="1">
      <x v="6"/>
    </i>
    <i>
      <x v="17"/>
    </i>
    <i r="1">
      <x v="12"/>
    </i>
    <i r="1">
      <x v="1"/>
    </i>
    <i r="1">
      <x/>
    </i>
    <i r="1">
      <x v="8"/>
    </i>
    <i>
      <x v="3"/>
    </i>
    <i r="1">
      <x v="5"/>
    </i>
    <i r="1">
      <x v="8"/>
    </i>
    <i>
      <x v="16"/>
    </i>
    <i r="1">
      <x v="8"/>
    </i>
    <i r="1">
      <x v="5"/>
    </i>
    <i>
      <x v="10"/>
    </i>
    <i r="1">
      <x v="5"/>
    </i>
    <i>
      <x v="8"/>
    </i>
    <i r="1">
      <x v="5"/>
    </i>
    <i>
      <x v="2"/>
    </i>
    <i r="1">
      <x/>
    </i>
    <i>
      <x v="18"/>
    </i>
    <i r="1">
      <x v="5"/>
    </i>
    <i>
      <x v="15"/>
    </i>
    <i r="1">
      <x v="5"/>
    </i>
    <i>
      <x v="9"/>
    </i>
    <i r="1">
      <x v="8"/>
    </i>
    <i>
      <x v="1"/>
    </i>
    <i r="1">
      <x v="5"/>
    </i>
    <i>
      <x v="5"/>
    </i>
    <i r="1">
      <x v="1"/>
    </i>
    <i>
      <x v="7"/>
    </i>
    <i r="1">
      <x v="1"/>
    </i>
    <i>
      <x v="4"/>
    </i>
    <i r="1">
      <x v="1"/>
    </i>
    <i>
      <x v="14"/>
    </i>
    <i r="1">
      <x v="1"/>
    </i>
    <i>
      <x v="13"/>
    </i>
    <i r="1">
      <x v="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Hectáreas Fumigadas" fld="11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98F48A-7FB8-4C62-B126-6DD8CE7C4409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I25" firstHeaderRow="1" firstDataRow="2" firstDataCol="1"/>
  <pivotFields count="13">
    <pivotField numFmtId="164"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4">
    <i>
      <x v="11"/>
    </i>
    <i>
      <x v="5"/>
    </i>
    <i>
      <x v="8"/>
    </i>
    <i>
      <x v="3"/>
    </i>
    <i>
      <x v="2"/>
    </i>
    <i>
      <x v="9"/>
    </i>
    <i>
      <x v="10"/>
    </i>
    <i>
      <x v="12"/>
    </i>
    <i>
      <x/>
    </i>
    <i>
      <x v="7"/>
    </i>
    <i>
      <x v="1"/>
    </i>
    <i>
      <x v="4"/>
    </i>
    <i>
      <x v="6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Hectáreas Fumigadas" fld="11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09375" defaultRowHeight="13.2"/>
  <cols>
    <col min="1" max="2" width="23.5546875" customWidth="1"/>
    <col min="3" max="3" width="14.33203125" customWidth="1"/>
    <col min="4" max="4" width="14" customWidth="1"/>
    <col min="5" max="5" width="15.5546875" customWidth="1"/>
    <col min="6" max="6" width="13.33203125" customWidth="1"/>
    <col min="7" max="7" width="19.6640625" customWidth="1"/>
    <col min="8" max="8" width="14.44140625" customWidth="1"/>
    <col min="9" max="9" width="16" customWidth="1"/>
    <col min="10" max="10" width="19.44140625" customWidth="1"/>
    <col min="11" max="11" width="15" customWidth="1"/>
    <col min="12" max="12" width="18.44140625" style="8" customWidth="1"/>
    <col min="13" max="13" width="8.6640625" style="8" bestFit="1" customWidth="1"/>
    <col min="14" max="14" width="10.6640625" style="8" bestFit="1" customWidth="1"/>
    <col min="15" max="16" width="18.44140625" style="8" customWidth="1"/>
    <col min="21" max="21" width="25.88671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20" t="s">
        <v>9</v>
      </c>
      <c r="M1" s="20" t="s">
        <v>439</v>
      </c>
      <c r="N1" s="20" t="s">
        <v>440</v>
      </c>
      <c r="O1" s="20" t="s">
        <v>441</v>
      </c>
      <c r="P1" s="20" t="s">
        <v>442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8">
        <v>18</v>
      </c>
      <c r="K2" s="2">
        <v>4590</v>
      </c>
      <c r="L2" s="19">
        <v>7630</v>
      </c>
      <c r="M2" s="21">
        <v>76</v>
      </c>
      <c r="N2" s="21">
        <v>30</v>
      </c>
      <c r="O2" s="21">
        <f t="shared" ref="O2:O65" si="1">(M2*60)+N2</f>
        <v>4590</v>
      </c>
      <c r="P2" s="22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7">
        <v>7430</v>
      </c>
      <c r="M3" s="8">
        <v>74</v>
      </c>
      <c r="N3" s="8">
        <v>30</v>
      </c>
      <c r="O3" s="21">
        <f t="shared" si="1"/>
        <v>4470</v>
      </c>
      <c r="P3" s="22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7">
        <v>7430</v>
      </c>
      <c r="M4" s="8">
        <v>74</v>
      </c>
      <c r="N4" s="8">
        <v>30</v>
      </c>
      <c r="O4" s="21">
        <f t="shared" si="1"/>
        <v>4470</v>
      </c>
      <c r="P4" s="22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7">
        <v>7330</v>
      </c>
      <c r="M5" s="8">
        <v>73</v>
      </c>
      <c r="N5" s="8">
        <v>30</v>
      </c>
      <c r="O5" s="21">
        <f t="shared" si="1"/>
        <v>4410</v>
      </c>
      <c r="P5" s="22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7">
        <v>7230</v>
      </c>
      <c r="M6" s="8">
        <v>72</v>
      </c>
      <c r="N6" s="8">
        <v>30</v>
      </c>
      <c r="O6" s="21">
        <f t="shared" si="1"/>
        <v>4350</v>
      </c>
      <c r="P6" s="22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7">
        <v>7030</v>
      </c>
      <c r="M7" s="8">
        <v>70</v>
      </c>
      <c r="N7" s="8">
        <v>30</v>
      </c>
      <c r="O7" s="21">
        <f t="shared" si="1"/>
        <v>4230</v>
      </c>
      <c r="P7" s="22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7">
        <v>7030</v>
      </c>
      <c r="M8" s="8">
        <v>70</v>
      </c>
      <c r="N8" s="8">
        <v>30</v>
      </c>
      <c r="O8" s="21">
        <f t="shared" si="1"/>
        <v>4230</v>
      </c>
      <c r="P8" s="22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8">
        <v>17</v>
      </c>
      <c r="K9" s="2">
        <v>2115</v>
      </c>
      <c r="L9" s="19">
        <v>7030</v>
      </c>
      <c r="M9" s="21">
        <v>70</v>
      </c>
      <c r="N9" s="21">
        <v>30</v>
      </c>
      <c r="O9" s="21">
        <f t="shared" si="1"/>
        <v>4230</v>
      </c>
      <c r="P9" s="22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7">
        <v>6618</v>
      </c>
      <c r="M10" s="8">
        <v>66</v>
      </c>
      <c r="N10" s="8">
        <v>18</v>
      </c>
      <c r="O10" s="21">
        <f t="shared" si="1"/>
        <v>3978</v>
      </c>
      <c r="P10" s="22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7">
        <v>6536</v>
      </c>
      <c r="M11" s="8">
        <v>65</v>
      </c>
      <c r="N11" s="8">
        <v>36</v>
      </c>
      <c r="O11" s="21">
        <f t="shared" si="1"/>
        <v>3936</v>
      </c>
      <c r="P11" s="22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7">
        <v>6430</v>
      </c>
      <c r="M12" s="8">
        <v>64</v>
      </c>
      <c r="N12" s="8">
        <v>30</v>
      </c>
      <c r="O12" s="21">
        <f t="shared" si="1"/>
        <v>3870</v>
      </c>
      <c r="P12" s="22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7">
        <v>6430</v>
      </c>
      <c r="M13" s="8">
        <v>64</v>
      </c>
      <c r="N13" s="8">
        <v>30</v>
      </c>
      <c r="O13" s="21">
        <f t="shared" si="1"/>
        <v>3870</v>
      </c>
      <c r="P13" s="22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7">
        <v>6325</v>
      </c>
      <c r="M14" s="8">
        <v>63</v>
      </c>
      <c r="N14" s="8">
        <v>25</v>
      </c>
      <c r="O14" s="21">
        <f t="shared" si="1"/>
        <v>3805</v>
      </c>
      <c r="P14" s="22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7">
        <v>6324</v>
      </c>
      <c r="M15" s="8">
        <v>63</v>
      </c>
      <c r="N15" s="8">
        <v>24</v>
      </c>
      <c r="O15" s="21">
        <f t="shared" si="1"/>
        <v>3804</v>
      </c>
      <c r="P15" s="22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7">
        <v>6224</v>
      </c>
      <c r="M16" s="8">
        <v>62</v>
      </c>
      <c r="N16" s="8">
        <v>24</v>
      </c>
      <c r="O16" s="21">
        <f t="shared" si="1"/>
        <v>3744</v>
      </c>
      <c r="P16" s="22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8">
        <v>18</v>
      </c>
      <c r="K17" s="2">
        <v>3690</v>
      </c>
      <c r="L17" s="19">
        <v>6130</v>
      </c>
      <c r="M17" s="21">
        <v>61</v>
      </c>
      <c r="N17" s="21">
        <v>30</v>
      </c>
      <c r="O17" s="21">
        <f t="shared" si="1"/>
        <v>3690</v>
      </c>
      <c r="P17" s="22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7">
        <v>6106</v>
      </c>
      <c r="M18" s="8">
        <v>61</v>
      </c>
      <c r="N18" s="8">
        <v>6</v>
      </c>
      <c r="O18" s="21">
        <f t="shared" si="1"/>
        <v>3666</v>
      </c>
      <c r="P18" s="22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7">
        <v>5830</v>
      </c>
      <c r="M19" s="8">
        <v>58</v>
      </c>
      <c r="N19" s="8">
        <v>30</v>
      </c>
      <c r="O19" s="21">
        <f t="shared" si="1"/>
        <v>3510</v>
      </c>
      <c r="P19" s="22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7">
        <v>5824</v>
      </c>
      <c r="M20" s="8">
        <v>58</v>
      </c>
      <c r="N20" s="8">
        <v>24</v>
      </c>
      <c r="O20" s="21">
        <f t="shared" si="1"/>
        <v>3504</v>
      </c>
      <c r="P20" s="22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7">
        <v>5618</v>
      </c>
      <c r="M21" s="8">
        <v>56</v>
      </c>
      <c r="N21" s="8">
        <v>18</v>
      </c>
      <c r="O21" s="21">
        <f t="shared" si="1"/>
        <v>3378</v>
      </c>
      <c r="P21" s="22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7">
        <v>5612</v>
      </c>
      <c r="M22" s="8">
        <v>56</v>
      </c>
      <c r="N22" s="8">
        <v>12</v>
      </c>
      <c r="O22" s="21">
        <f t="shared" si="1"/>
        <v>3372</v>
      </c>
      <c r="P22" s="22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7">
        <v>5506</v>
      </c>
      <c r="M23" s="8">
        <v>55</v>
      </c>
      <c r="N23" s="8">
        <v>6</v>
      </c>
      <c r="O23" s="21">
        <f t="shared" si="1"/>
        <v>3306</v>
      </c>
      <c r="P23" s="22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7">
        <v>5450</v>
      </c>
      <c r="M24" s="8">
        <v>54</v>
      </c>
      <c r="N24" s="8">
        <v>50</v>
      </c>
      <c r="O24" s="21">
        <f t="shared" si="1"/>
        <v>3290</v>
      </c>
      <c r="P24" s="22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7">
        <v>5330</v>
      </c>
      <c r="M25" s="8">
        <v>53</v>
      </c>
      <c r="N25" s="8">
        <v>30</v>
      </c>
      <c r="O25" s="21">
        <f t="shared" si="1"/>
        <v>3210</v>
      </c>
      <c r="P25" s="22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7">
        <v>5242</v>
      </c>
      <c r="M26" s="8">
        <v>52</v>
      </c>
      <c r="N26" s="8">
        <v>42</v>
      </c>
      <c r="O26" s="21">
        <f t="shared" si="1"/>
        <v>3162</v>
      </c>
      <c r="P26" s="22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7">
        <v>5204</v>
      </c>
      <c r="M27" s="8">
        <v>52</v>
      </c>
      <c r="N27" s="8">
        <v>4</v>
      </c>
      <c r="O27" s="21">
        <f t="shared" si="1"/>
        <v>3124</v>
      </c>
      <c r="P27" s="22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7">
        <v>5141</v>
      </c>
      <c r="M28" s="8">
        <v>51</v>
      </c>
      <c r="N28" s="8">
        <v>41</v>
      </c>
      <c r="O28" s="21">
        <f t="shared" si="1"/>
        <v>3101</v>
      </c>
      <c r="P28" s="22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7">
        <v>5130</v>
      </c>
      <c r="M29" s="8">
        <v>51</v>
      </c>
      <c r="N29" s="8">
        <v>30</v>
      </c>
      <c r="O29" s="21">
        <f t="shared" si="1"/>
        <v>3090</v>
      </c>
      <c r="P29" s="22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7">
        <v>5124</v>
      </c>
      <c r="M30" s="8">
        <v>51</v>
      </c>
      <c r="N30" s="8">
        <v>24</v>
      </c>
      <c r="O30" s="21">
        <f t="shared" si="1"/>
        <v>3084</v>
      </c>
      <c r="P30" s="22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7">
        <v>5042</v>
      </c>
      <c r="M31" s="8">
        <v>50</v>
      </c>
      <c r="N31" s="8">
        <v>42</v>
      </c>
      <c r="O31" s="21">
        <f t="shared" si="1"/>
        <v>3042</v>
      </c>
      <c r="P31" s="22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7">
        <v>5018</v>
      </c>
      <c r="M32" s="8">
        <v>50</v>
      </c>
      <c r="N32" s="8">
        <v>18</v>
      </c>
      <c r="O32" s="21">
        <f t="shared" si="1"/>
        <v>3018</v>
      </c>
      <c r="P32" s="22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7">
        <v>4948</v>
      </c>
      <c r="M33" s="8">
        <v>49</v>
      </c>
      <c r="N33" s="8">
        <v>48</v>
      </c>
      <c r="O33" s="21">
        <f t="shared" si="1"/>
        <v>2988</v>
      </c>
      <c r="P33" s="22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7">
        <v>4942</v>
      </c>
      <c r="M34" s="8">
        <v>49</v>
      </c>
      <c r="N34" s="8">
        <v>42</v>
      </c>
      <c r="O34" s="21">
        <f t="shared" si="1"/>
        <v>2982</v>
      </c>
      <c r="P34" s="22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7">
        <v>4936</v>
      </c>
      <c r="M35" s="8">
        <v>49</v>
      </c>
      <c r="N35" s="8">
        <v>36</v>
      </c>
      <c r="O35" s="21">
        <f t="shared" si="1"/>
        <v>2976</v>
      </c>
      <c r="P35" s="22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7">
        <v>4742</v>
      </c>
      <c r="M36" s="8">
        <v>47</v>
      </c>
      <c r="N36" s="8">
        <v>42</v>
      </c>
      <c r="O36" s="21">
        <f t="shared" si="1"/>
        <v>2862</v>
      </c>
      <c r="P36" s="22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7">
        <v>4724</v>
      </c>
      <c r="M37" s="8">
        <v>47</v>
      </c>
      <c r="N37" s="8">
        <v>24</v>
      </c>
      <c r="O37" s="21">
        <f t="shared" si="1"/>
        <v>2844</v>
      </c>
      <c r="P37" s="22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7">
        <v>4630</v>
      </c>
      <c r="M38" s="8">
        <v>46</v>
      </c>
      <c r="N38" s="8">
        <v>30</v>
      </c>
      <c r="O38" s="21">
        <f t="shared" si="1"/>
        <v>2790</v>
      </c>
      <c r="P38" s="22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7">
        <v>4530</v>
      </c>
      <c r="M39" s="8">
        <v>45</v>
      </c>
      <c r="N39" s="8">
        <v>30</v>
      </c>
      <c r="O39" s="21">
        <f t="shared" si="1"/>
        <v>2730</v>
      </c>
      <c r="P39" s="22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7">
        <v>4518</v>
      </c>
      <c r="M40" s="8">
        <v>45</v>
      </c>
      <c r="N40" s="8">
        <v>18</v>
      </c>
      <c r="O40" s="21">
        <f t="shared" si="1"/>
        <v>2718</v>
      </c>
      <c r="P40" s="22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7">
        <v>4436</v>
      </c>
      <c r="M41" s="8">
        <v>44</v>
      </c>
      <c r="N41" s="8">
        <v>36</v>
      </c>
      <c r="O41" s="21">
        <f t="shared" si="1"/>
        <v>2676</v>
      </c>
      <c r="P41" s="22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7">
        <v>4412</v>
      </c>
      <c r="M42" s="8">
        <v>44</v>
      </c>
      <c r="N42" s="8">
        <v>12</v>
      </c>
      <c r="O42" s="21">
        <f t="shared" si="1"/>
        <v>2652</v>
      </c>
      <c r="P42" s="22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7">
        <v>4410</v>
      </c>
      <c r="M43" s="8">
        <v>44</v>
      </c>
      <c r="N43" s="8">
        <v>10</v>
      </c>
      <c r="O43" s="21">
        <f t="shared" si="1"/>
        <v>2650</v>
      </c>
      <c r="P43" s="22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7">
        <v>4355</v>
      </c>
      <c r="M44" s="8">
        <v>43</v>
      </c>
      <c r="N44" s="8">
        <v>55</v>
      </c>
      <c r="O44" s="21">
        <f t="shared" si="1"/>
        <v>2635</v>
      </c>
      <c r="P44" s="22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7">
        <v>4350</v>
      </c>
      <c r="M45" s="8">
        <v>43</v>
      </c>
      <c r="N45" s="8">
        <v>50</v>
      </c>
      <c r="O45" s="21">
        <f t="shared" si="1"/>
        <v>2630</v>
      </c>
      <c r="P45" s="22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7">
        <v>4348</v>
      </c>
      <c r="M46" s="8">
        <v>43</v>
      </c>
      <c r="N46" s="8">
        <v>48</v>
      </c>
      <c r="O46" s="21">
        <f t="shared" si="1"/>
        <v>2628</v>
      </c>
      <c r="P46" s="22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7">
        <v>4348</v>
      </c>
      <c r="M47" s="8">
        <v>43</v>
      </c>
      <c r="N47" s="8">
        <v>48</v>
      </c>
      <c r="O47" s="21">
        <f t="shared" si="1"/>
        <v>2628</v>
      </c>
      <c r="P47" s="22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7">
        <v>4342</v>
      </c>
      <c r="M48" s="8">
        <v>43</v>
      </c>
      <c r="N48" s="8">
        <v>42</v>
      </c>
      <c r="O48" s="21">
        <f t="shared" si="1"/>
        <v>2622</v>
      </c>
      <c r="P48" s="22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7">
        <v>4330</v>
      </c>
      <c r="M49" s="8">
        <v>43</v>
      </c>
      <c r="N49" s="8">
        <v>30</v>
      </c>
      <c r="O49" s="21">
        <f t="shared" si="1"/>
        <v>2610</v>
      </c>
      <c r="P49" s="22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7">
        <v>4210</v>
      </c>
      <c r="M50" s="8">
        <v>42</v>
      </c>
      <c r="N50" s="8">
        <v>10</v>
      </c>
      <c r="O50" s="21">
        <f t="shared" si="1"/>
        <v>2530</v>
      </c>
      <c r="P50" s="22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7">
        <v>4148</v>
      </c>
      <c r="M51" s="8">
        <v>41</v>
      </c>
      <c r="N51" s="8">
        <v>48</v>
      </c>
      <c r="O51" s="21">
        <f t="shared" si="1"/>
        <v>2508</v>
      </c>
      <c r="P51" s="22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7">
        <v>4124</v>
      </c>
      <c r="M52" s="8">
        <v>41</v>
      </c>
      <c r="N52" s="8">
        <v>24</v>
      </c>
      <c r="O52" s="21">
        <f t="shared" si="1"/>
        <v>2484</v>
      </c>
      <c r="P52" s="22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7">
        <v>4030</v>
      </c>
      <c r="M53" s="8">
        <v>40</v>
      </c>
      <c r="N53" s="8">
        <v>30</v>
      </c>
      <c r="O53" s="21">
        <f t="shared" si="1"/>
        <v>2430</v>
      </c>
      <c r="P53" s="22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7">
        <v>4006</v>
      </c>
      <c r="M54" s="8">
        <v>40</v>
      </c>
      <c r="N54" s="8">
        <v>6</v>
      </c>
      <c r="O54" s="21">
        <f t="shared" si="1"/>
        <v>2406</v>
      </c>
      <c r="P54" s="22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7">
        <v>3954</v>
      </c>
      <c r="M55" s="8">
        <v>39</v>
      </c>
      <c r="N55" s="8">
        <v>54</v>
      </c>
      <c r="O55" s="21">
        <f t="shared" si="1"/>
        <v>2394</v>
      </c>
      <c r="P55" s="22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7">
        <v>3948</v>
      </c>
      <c r="M56" s="8">
        <v>39</v>
      </c>
      <c r="N56" s="8">
        <v>48</v>
      </c>
      <c r="O56" s="21">
        <f t="shared" si="1"/>
        <v>2388</v>
      </c>
      <c r="P56" s="22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7">
        <v>3939</v>
      </c>
      <c r="M57" s="8">
        <v>39</v>
      </c>
      <c r="N57" s="8">
        <v>39</v>
      </c>
      <c r="O57" s="21">
        <f t="shared" si="1"/>
        <v>2379</v>
      </c>
      <c r="P57" s="22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7">
        <v>3936</v>
      </c>
      <c r="M58" s="8">
        <v>39</v>
      </c>
      <c r="N58" s="8">
        <v>36</v>
      </c>
      <c r="O58" s="21">
        <f t="shared" si="1"/>
        <v>2376</v>
      </c>
      <c r="P58" s="22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7">
        <v>3936</v>
      </c>
      <c r="M59" s="8">
        <v>39</v>
      </c>
      <c r="N59" s="8">
        <v>36</v>
      </c>
      <c r="O59" s="21">
        <f t="shared" si="1"/>
        <v>2376</v>
      </c>
      <c r="P59" s="22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7">
        <v>3930</v>
      </c>
      <c r="M60" s="8">
        <v>39</v>
      </c>
      <c r="N60" s="8">
        <v>30</v>
      </c>
      <c r="O60" s="21">
        <f t="shared" si="1"/>
        <v>2370</v>
      </c>
      <c r="P60" s="22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7">
        <v>3930</v>
      </c>
      <c r="M61" s="8">
        <v>39</v>
      </c>
      <c r="N61" s="8">
        <v>30</v>
      </c>
      <c r="O61" s="21">
        <f t="shared" si="1"/>
        <v>2370</v>
      </c>
      <c r="P61" s="22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7">
        <v>3912</v>
      </c>
      <c r="M62" s="8">
        <v>39</v>
      </c>
      <c r="N62" s="8">
        <v>12</v>
      </c>
      <c r="O62" s="21">
        <f t="shared" si="1"/>
        <v>2352</v>
      </c>
      <c r="P62" s="22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7">
        <v>3906</v>
      </c>
      <c r="M63" s="8">
        <v>39</v>
      </c>
      <c r="N63" s="8">
        <v>6</v>
      </c>
      <c r="O63" s="21">
        <f t="shared" si="1"/>
        <v>2346</v>
      </c>
      <c r="P63" s="22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7">
        <v>3854</v>
      </c>
      <c r="M64" s="8">
        <v>38</v>
      </c>
      <c r="N64" s="8">
        <v>54</v>
      </c>
      <c r="O64" s="21">
        <f t="shared" si="1"/>
        <v>2334</v>
      </c>
      <c r="P64" s="22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7">
        <v>3840</v>
      </c>
      <c r="M65" s="8">
        <v>38</v>
      </c>
      <c r="N65" s="8">
        <v>40</v>
      </c>
      <c r="O65" s="21">
        <f t="shared" si="1"/>
        <v>2320</v>
      </c>
      <c r="P65" s="22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7">
        <v>3836</v>
      </c>
      <c r="M66" s="8">
        <v>38</v>
      </c>
      <c r="N66" s="8">
        <v>36</v>
      </c>
      <c r="O66" s="21">
        <f t="shared" ref="O66:O129" si="4">(M66*60)+N66</f>
        <v>2316</v>
      </c>
      <c r="P66" s="22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7">
        <v>3829</v>
      </c>
      <c r="M67" s="8">
        <v>38</v>
      </c>
      <c r="N67" s="8">
        <v>29</v>
      </c>
      <c r="O67" s="21">
        <f t="shared" si="4"/>
        <v>2309</v>
      </c>
      <c r="P67" s="22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7">
        <v>3824</v>
      </c>
      <c r="M68" s="8">
        <v>38</v>
      </c>
      <c r="N68" s="8">
        <v>24</v>
      </c>
      <c r="O68" s="21">
        <f t="shared" si="4"/>
        <v>2304</v>
      </c>
      <c r="P68" s="22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7">
        <v>3806</v>
      </c>
      <c r="M69" s="8">
        <v>38</v>
      </c>
      <c r="N69" s="8">
        <v>6</v>
      </c>
      <c r="O69" s="21">
        <f t="shared" si="4"/>
        <v>2286</v>
      </c>
      <c r="P69" s="22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7">
        <v>3754</v>
      </c>
      <c r="M70" s="8">
        <v>37</v>
      </c>
      <c r="N70" s="8">
        <v>54</v>
      </c>
      <c r="O70" s="21">
        <f t="shared" si="4"/>
        <v>2274</v>
      </c>
      <c r="P70" s="22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7">
        <v>3742</v>
      </c>
      <c r="M71" s="8">
        <v>37</v>
      </c>
      <c r="N71" s="8">
        <v>42</v>
      </c>
      <c r="O71" s="21">
        <f t="shared" si="4"/>
        <v>2262</v>
      </c>
      <c r="P71" s="22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7">
        <v>3730</v>
      </c>
      <c r="M72" s="8">
        <v>37</v>
      </c>
      <c r="N72" s="8">
        <v>30</v>
      </c>
      <c r="O72" s="21">
        <f t="shared" si="4"/>
        <v>2250</v>
      </c>
      <c r="P72" s="22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7">
        <v>3724</v>
      </c>
      <c r="M73" s="8">
        <v>37</v>
      </c>
      <c r="N73" s="8">
        <v>24</v>
      </c>
      <c r="O73" s="21">
        <f t="shared" si="4"/>
        <v>2244</v>
      </c>
      <c r="P73" s="22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7">
        <v>3724</v>
      </c>
      <c r="M74" s="8">
        <v>37</v>
      </c>
      <c r="N74" s="8">
        <v>24</v>
      </c>
      <c r="O74" s="21">
        <f t="shared" si="4"/>
        <v>2244</v>
      </c>
      <c r="P74" s="22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7">
        <v>3724</v>
      </c>
      <c r="M75" s="8">
        <v>37</v>
      </c>
      <c r="N75" s="8">
        <v>24</v>
      </c>
      <c r="O75" s="21">
        <f t="shared" si="4"/>
        <v>2244</v>
      </c>
      <c r="P75" s="22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7">
        <v>3712</v>
      </c>
      <c r="M76" s="8">
        <v>37</v>
      </c>
      <c r="N76" s="8">
        <v>12</v>
      </c>
      <c r="O76" s="21">
        <f t="shared" si="4"/>
        <v>2232</v>
      </c>
      <c r="P76" s="22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7">
        <v>3700</v>
      </c>
      <c r="M77" s="8">
        <v>37</v>
      </c>
      <c r="N77" s="8">
        <v>0</v>
      </c>
      <c r="O77" s="21">
        <f t="shared" si="4"/>
        <v>2220</v>
      </c>
      <c r="P77" s="22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7">
        <v>3654</v>
      </c>
      <c r="M78" s="8">
        <v>36</v>
      </c>
      <c r="N78" s="8">
        <v>54</v>
      </c>
      <c r="O78" s="21">
        <f t="shared" si="4"/>
        <v>2214</v>
      </c>
      <c r="P78" s="22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7">
        <v>3648</v>
      </c>
      <c r="M79" s="8">
        <v>36</v>
      </c>
      <c r="N79" s="8">
        <v>48</v>
      </c>
      <c r="O79" s="21">
        <f t="shared" si="4"/>
        <v>2208</v>
      </c>
      <c r="P79" s="22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7">
        <v>3642</v>
      </c>
      <c r="M80" s="8">
        <v>36</v>
      </c>
      <c r="N80" s="8">
        <v>42</v>
      </c>
      <c r="O80" s="21">
        <f t="shared" si="4"/>
        <v>2202</v>
      </c>
      <c r="P80" s="22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7">
        <v>3636</v>
      </c>
      <c r="M81" s="8">
        <v>36</v>
      </c>
      <c r="N81" s="8">
        <v>36</v>
      </c>
      <c r="O81" s="21">
        <f t="shared" si="4"/>
        <v>2196</v>
      </c>
      <c r="P81" s="22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7">
        <v>3630</v>
      </c>
      <c r="M82" s="8">
        <v>36</v>
      </c>
      <c r="N82" s="8">
        <v>30</v>
      </c>
      <c r="O82" s="21">
        <f t="shared" si="4"/>
        <v>2190</v>
      </c>
      <c r="P82" s="22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7">
        <v>3606</v>
      </c>
      <c r="M83" s="8">
        <v>36</v>
      </c>
      <c r="N83" s="8">
        <v>6</v>
      </c>
      <c r="O83" s="21">
        <f t="shared" si="4"/>
        <v>2166</v>
      </c>
      <c r="P83" s="22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7">
        <v>3606</v>
      </c>
      <c r="M84" s="8">
        <v>36</v>
      </c>
      <c r="N84" s="8">
        <v>6</v>
      </c>
      <c r="O84" s="21">
        <f t="shared" si="4"/>
        <v>2166</v>
      </c>
      <c r="P84" s="22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7">
        <v>3548</v>
      </c>
      <c r="M85" s="8">
        <v>35</v>
      </c>
      <c r="N85" s="8">
        <v>48</v>
      </c>
      <c r="O85" s="21">
        <f t="shared" si="4"/>
        <v>2148</v>
      </c>
      <c r="P85" s="22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7">
        <v>3542</v>
      </c>
      <c r="M86" s="8">
        <v>35</v>
      </c>
      <c r="N86" s="8">
        <v>42</v>
      </c>
      <c r="O86" s="21">
        <f t="shared" si="4"/>
        <v>2142</v>
      </c>
      <c r="P86" s="22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7">
        <v>3542</v>
      </c>
      <c r="M87" s="8">
        <v>35</v>
      </c>
      <c r="N87" s="8">
        <v>42</v>
      </c>
      <c r="O87" s="21">
        <f t="shared" si="4"/>
        <v>2142</v>
      </c>
      <c r="P87" s="22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7">
        <v>3530</v>
      </c>
      <c r="M88" s="8">
        <v>35</v>
      </c>
      <c r="N88" s="8">
        <v>30</v>
      </c>
      <c r="O88" s="21">
        <f t="shared" si="4"/>
        <v>2130</v>
      </c>
      <c r="P88" s="22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7">
        <v>3524</v>
      </c>
      <c r="M89" s="8">
        <v>35</v>
      </c>
      <c r="N89" s="8">
        <v>24</v>
      </c>
      <c r="O89" s="21">
        <f t="shared" si="4"/>
        <v>2124</v>
      </c>
      <c r="P89" s="22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7">
        <v>3512</v>
      </c>
      <c r="M90" s="8">
        <v>35</v>
      </c>
      <c r="N90" s="8">
        <v>12</v>
      </c>
      <c r="O90" s="21">
        <f t="shared" si="4"/>
        <v>2112</v>
      </c>
      <c r="P90" s="22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7">
        <v>3500</v>
      </c>
      <c r="M91" s="8">
        <v>35</v>
      </c>
      <c r="N91" s="8">
        <v>0</v>
      </c>
      <c r="O91" s="21">
        <f t="shared" si="4"/>
        <v>2100</v>
      </c>
      <c r="P91" s="22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7">
        <v>3430</v>
      </c>
      <c r="M92" s="8">
        <v>34</v>
      </c>
      <c r="N92" s="8">
        <v>30</v>
      </c>
      <c r="O92" s="21">
        <f t="shared" si="4"/>
        <v>2070</v>
      </c>
      <c r="P92" s="22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7">
        <v>3420</v>
      </c>
      <c r="M93" s="8">
        <v>34</v>
      </c>
      <c r="N93" s="8">
        <v>20</v>
      </c>
      <c r="O93" s="21">
        <f t="shared" si="4"/>
        <v>2060</v>
      </c>
      <c r="P93" s="22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7">
        <v>3412</v>
      </c>
      <c r="M94" s="8">
        <v>34</v>
      </c>
      <c r="N94" s="8">
        <v>12</v>
      </c>
      <c r="O94" s="21">
        <f t="shared" si="4"/>
        <v>2052</v>
      </c>
      <c r="P94" s="22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7">
        <v>3412</v>
      </c>
      <c r="M95" s="8">
        <v>34</v>
      </c>
      <c r="N95" s="8">
        <v>12</v>
      </c>
      <c r="O95" s="21">
        <f t="shared" si="4"/>
        <v>2052</v>
      </c>
      <c r="P95" s="22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7">
        <v>3330</v>
      </c>
      <c r="M96" s="8">
        <v>33</v>
      </c>
      <c r="N96" s="8">
        <v>30</v>
      </c>
      <c r="O96" s="21">
        <f t="shared" si="4"/>
        <v>2010</v>
      </c>
      <c r="P96" s="22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7">
        <v>3330</v>
      </c>
      <c r="M97" s="8">
        <v>33</v>
      </c>
      <c r="N97" s="8">
        <v>30</v>
      </c>
      <c r="O97" s="21">
        <f t="shared" si="4"/>
        <v>2010</v>
      </c>
      <c r="P97" s="22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7">
        <v>3318</v>
      </c>
      <c r="M98" s="8">
        <v>33</v>
      </c>
      <c r="N98" s="8">
        <v>18</v>
      </c>
      <c r="O98" s="21">
        <f t="shared" si="4"/>
        <v>1998</v>
      </c>
      <c r="P98" s="22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7">
        <v>3233</v>
      </c>
      <c r="M99" s="8">
        <v>32</v>
      </c>
      <c r="N99" s="8">
        <v>33</v>
      </c>
      <c r="O99" s="21">
        <f t="shared" si="4"/>
        <v>1953</v>
      </c>
      <c r="P99" s="22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7">
        <v>3230</v>
      </c>
      <c r="M100" s="8">
        <v>32</v>
      </c>
      <c r="N100" s="8">
        <v>30</v>
      </c>
      <c r="O100" s="21">
        <f t="shared" si="4"/>
        <v>1950</v>
      </c>
      <c r="P100" s="22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7">
        <v>3220</v>
      </c>
      <c r="M101" s="8">
        <v>32</v>
      </c>
      <c r="N101" s="8">
        <v>20</v>
      </c>
      <c r="O101" s="21">
        <f t="shared" si="4"/>
        <v>1940</v>
      </c>
      <c r="P101" s="22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7">
        <v>3148</v>
      </c>
      <c r="M102" s="8">
        <v>31</v>
      </c>
      <c r="N102" s="8">
        <v>48</v>
      </c>
      <c r="O102" s="21">
        <f t="shared" si="4"/>
        <v>1908</v>
      </c>
      <c r="P102" s="22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7">
        <v>3118</v>
      </c>
      <c r="M103" s="8">
        <v>31</v>
      </c>
      <c r="N103" s="8">
        <v>18</v>
      </c>
      <c r="O103" s="21">
        <f t="shared" si="4"/>
        <v>1878</v>
      </c>
      <c r="P103" s="22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7">
        <v>3048</v>
      </c>
      <c r="M104" s="8">
        <v>30</v>
      </c>
      <c r="N104" s="8">
        <v>48</v>
      </c>
      <c r="O104" s="21">
        <f t="shared" si="4"/>
        <v>1848</v>
      </c>
      <c r="P104" s="22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7">
        <v>2954</v>
      </c>
      <c r="M105" s="8">
        <v>29</v>
      </c>
      <c r="N105" s="8">
        <v>54</v>
      </c>
      <c r="O105" s="21">
        <f t="shared" si="4"/>
        <v>1794</v>
      </c>
      <c r="P105" s="22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7">
        <v>2930</v>
      </c>
      <c r="M106" s="8">
        <v>29</v>
      </c>
      <c r="N106" s="8">
        <v>30</v>
      </c>
      <c r="O106" s="21">
        <f t="shared" si="4"/>
        <v>1770</v>
      </c>
      <c r="P106" s="22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7">
        <v>2854</v>
      </c>
      <c r="M107" s="8">
        <v>28</v>
      </c>
      <c r="N107" s="8">
        <v>54</v>
      </c>
      <c r="O107" s="21">
        <f t="shared" si="4"/>
        <v>1734</v>
      </c>
      <c r="P107" s="22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7">
        <v>2842</v>
      </c>
      <c r="M108" s="8">
        <v>28</v>
      </c>
      <c r="N108" s="8">
        <v>42</v>
      </c>
      <c r="O108" s="21">
        <f t="shared" si="4"/>
        <v>1722</v>
      </c>
      <c r="P108" s="22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7">
        <v>2830</v>
      </c>
      <c r="M109" s="8">
        <v>28</v>
      </c>
      <c r="N109" s="8">
        <v>30</v>
      </c>
      <c r="O109" s="21">
        <f t="shared" si="4"/>
        <v>1710</v>
      </c>
      <c r="P109" s="22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7">
        <v>2750</v>
      </c>
      <c r="M110" s="8">
        <v>27</v>
      </c>
      <c r="N110" s="8">
        <v>50</v>
      </c>
      <c r="O110" s="21">
        <f t="shared" si="4"/>
        <v>1670</v>
      </c>
      <c r="P110" s="22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7">
        <v>2730</v>
      </c>
      <c r="M111" s="8">
        <v>27</v>
      </c>
      <c r="N111" s="8">
        <v>30</v>
      </c>
      <c r="O111" s="21">
        <f t="shared" si="4"/>
        <v>1650</v>
      </c>
      <c r="P111" s="22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7">
        <v>2717</v>
      </c>
      <c r="M112" s="8">
        <v>27</v>
      </c>
      <c r="N112" s="8">
        <v>17</v>
      </c>
      <c r="O112" s="21">
        <f t="shared" si="4"/>
        <v>1637</v>
      </c>
      <c r="P112" s="22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7">
        <v>2640</v>
      </c>
      <c r="M113" s="8">
        <v>26</v>
      </c>
      <c r="N113" s="8">
        <v>40</v>
      </c>
      <c r="O113" s="21">
        <f t="shared" si="4"/>
        <v>1600</v>
      </c>
      <c r="P113" s="22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7">
        <v>2630</v>
      </c>
      <c r="M114" s="8">
        <v>26</v>
      </c>
      <c r="N114" s="8">
        <v>30</v>
      </c>
      <c r="O114" s="21">
        <f t="shared" si="4"/>
        <v>1590</v>
      </c>
      <c r="P114" s="22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7">
        <v>2536</v>
      </c>
      <c r="M115" s="8">
        <v>25</v>
      </c>
      <c r="N115" s="8">
        <v>36</v>
      </c>
      <c r="O115" s="21">
        <f t="shared" si="4"/>
        <v>1536</v>
      </c>
      <c r="P115" s="22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7">
        <v>2524</v>
      </c>
      <c r="M116" s="8">
        <v>25</v>
      </c>
      <c r="N116" s="8">
        <v>24</v>
      </c>
      <c r="O116" s="21">
        <f t="shared" si="4"/>
        <v>1524</v>
      </c>
      <c r="P116" s="22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7">
        <v>2406</v>
      </c>
      <c r="M117" s="8">
        <v>24</v>
      </c>
      <c r="N117" s="8">
        <v>6</v>
      </c>
      <c r="O117" s="21">
        <f t="shared" si="4"/>
        <v>1446</v>
      </c>
      <c r="P117" s="22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7">
        <v>2406</v>
      </c>
      <c r="M118" s="8">
        <v>24</v>
      </c>
      <c r="N118" s="8">
        <v>6</v>
      </c>
      <c r="O118" s="21">
        <f t="shared" si="4"/>
        <v>1446</v>
      </c>
      <c r="P118" s="22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7">
        <v>2370</v>
      </c>
      <c r="M119" s="8">
        <v>23</v>
      </c>
      <c r="N119" s="8">
        <v>70</v>
      </c>
      <c r="O119" s="21">
        <f t="shared" si="4"/>
        <v>1450</v>
      </c>
      <c r="P119" s="22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7">
        <v>2333</v>
      </c>
      <c r="M120" s="8">
        <v>23</v>
      </c>
      <c r="N120" s="8">
        <v>33</v>
      </c>
      <c r="O120" s="21">
        <f t="shared" si="4"/>
        <v>1413</v>
      </c>
      <c r="P120" s="22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7">
        <v>2330</v>
      </c>
      <c r="M121" s="8">
        <v>23</v>
      </c>
      <c r="N121" s="8">
        <v>30</v>
      </c>
      <c r="O121" s="21">
        <f t="shared" si="4"/>
        <v>1410</v>
      </c>
      <c r="P121" s="22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7">
        <v>2318</v>
      </c>
      <c r="M122" s="8">
        <v>23</v>
      </c>
      <c r="N122" s="8">
        <v>18</v>
      </c>
      <c r="O122" s="21">
        <f t="shared" si="4"/>
        <v>1398</v>
      </c>
      <c r="P122" s="22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7">
        <v>2252</v>
      </c>
      <c r="M123" s="8">
        <v>22</v>
      </c>
      <c r="N123" s="8">
        <v>52</v>
      </c>
      <c r="O123" s="21">
        <f t="shared" si="4"/>
        <v>1372</v>
      </c>
      <c r="P123" s="22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7">
        <v>2250</v>
      </c>
      <c r="M124" s="8">
        <v>22</v>
      </c>
      <c r="N124" s="8">
        <v>50</v>
      </c>
      <c r="O124" s="21">
        <f t="shared" si="4"/>
        <v>1370</v>
      </c>
      <c r="P124" s="22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7">
        <v>2248</v>
      </c>
      <c r="M125" s="8">
        <v>22</v>
      </c>
      <c r="N125" s="8">
        <v>48</v>
      </c>
      <c r="O125" s="21">
        <f t="shared" si="4"/>
        <v>1368</v>
      </c>
      <c r="P125" s="22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7">
        <v>2245</v>
      </c>
      <c r="M126" s="8">
        <v>22</v>
      </c>
      <c r="N126" s="8">
        <v>45</v>
      </c>
      <c r="O126" s="21">
        <f t="shared" si="4"/>
        <v>1365</v>
      </c>
      <c r="P126" s="22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7">
        <v>2242</v>
      </c>
      <c r="M127" s="8">
        <v>22</v>
      </c>
      <c r="N127" s="8">
        <v>42</v>
      </c>
      <c r="O127" s="21">
        <f t="shared" si="4"/>
        <v>1362</v>
      </c>
      <c r="P127" s="22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7">
        <v>2230</v>
      </c>
      <c r="M128" s="8">
        <v>22</v>
      </c>
      <c r="N128" s="8">
        <v>30</v>
      </c>
      <c r="O128" s="21">
        <f t="shared" si="4"/>
        <v>1350</v>
      </c>
      <c r="P128" s="22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7">
        <v>2230</v>
      </c>
      <c r="M129" s="8">
        <v>22</v>
      </c>
      <c r="N129" s="8">
        <v>30</v>
      </c>
      <c r="O129" s="21">
        <f t="shared" si="4"/>
        <v>1350</v>
      </c>
      <c r="P129" s="22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7">
        <v>2212</v>
      </c>
      <c r="M130" s="8">
        <v>22</v>
      </c>
      <c r="N130" s="8">
        <v>12</v>
      </c>
      <c r="O130" s="21">
        <f t="shared" ref="O130:O193" si="7">(M130*60)+N130</f>
        <v>1332</v>
      </c>
      <c r="P130" s="22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7">
        <v>2210</v>
      </c>
      <c r="M131" s="8">
        <v>22</v>
      </c>
      <c r="N131" s="8">
        <v>10</v>
      </c>
      <c r="O131" s="21">
        <f t="shared" si="7"/>
        <v>1330</v>
      </c>
      <c r="P131" s="22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7">
        <v>2152</v>
      </c>
      <c r="M132" s="8">
        <v>21</v>
      </c>
      <c r="N132" s="8">
        <v>52</v>
      </c>
      <c r="O132" s="21">
        <f t="shared" si="7"/>
        <v>1312</v>
      </c>
      <c r="P132" s="22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7">
        <v>2148</v>
      </c>
      <c r="M133" s="8">
        <v>21</v>
      </c>
      <c r="N133" s="8">
        <v>48</v>
      </c>
      <c r="O133" s="21">
        <f t="shared" si="7"/>
        <v>1308</v>
      </c>
      <c r="P133" s="22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7">
        <v>2148</v>
      </c>
      <c r="M134" s="8">
        <v>21</v>
      </c>
      <c r="N134" s="8">
        <v>48</v>
      </c>
      <c r="O134" s="21">
        <f t="shared" si="7"/>
        <v>1308</v>
      </c>
      <c r="P134" s="22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7">
        <v>2140</v>
      </c>
      <c r="M135" s="8">
        <v>21</v>
      </c>
      <c r="N135" s="8">
        <v>40</v>
      </c>
      <c r="O135" s="21">
        <f t="shared" si="7"/>
        <v>1300</v>
      </c>
      <c r="P135" s="22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7">
        <v>2130</v>
      </c>
      <c r="M136" s="8">
        <v>21</v>
      </c>
      <c r="N136" s="8">
        <v>30</v>
      </c>
      <c r="O136" s="21">
        <f t="shared" si="7"/>
        <v>1290</v>
      </c>
      <c r="P136" s="22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7">
        <v>2130</v>
      </c>
      <c r="M137" s="8">
        <v>21</v>
      </c>
      <c r="N137" s="8">
        <v>30</v>
      </c>
      <c r="O137" s="21">
        <f t="shared" si="7"/>
        <v>1290</v>
      </c>
      <c r="P137" s="22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7">
        <v>2118</v>
      </c>
      <c r="M138" s="8">
        <v>21</v>
      </c>
      <c r="N138" s="8">
        <v>18</v>
      </c>
      <c r="O138" s="21">
        <f t="shared" si="7"/>
        <v>1278</v>
      </c>
      <c r="P138" s="22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7">
        <v>2100</v>
      </c>
      <c r="M139" s="8">
        <v>21</v>
      </c>
      <c r="N139" s="8">
        <v>0</v>
      </c>
      <c r="O139" s="21">
        <f t="shared" si="7"/>
        <v>1260</v>
      </c>
      <c r="P139" s="22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7">
        <v>2063</v>
      </c>
      <c r="M140" s="8">
        <v>20</v>
      </c>
      <c r="N140" s="8">
        <v>63</v>
      </c>
      <c r="O140" s="21">
        <f t="shared" si="7"/>
        <v>1263</v>
      </c>
      <c r="P140" s="22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7">
        <v>2030</v>
      </c>
      <c r="M141" s="8">
        <v>20</v>
      </c>
      <c r="N141" s="8">
        <v>30</v>
      </c>
      <c r="O141" s="21">
        <f t="shared" si="7"/>
        <v>1230</v>
      </c>
      <c r="P141" s="22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7">
        <v>2020</v>
      </c>
      <c r="M142" s="8">
        <v>20</v>
      </c>
      <c r="N142" s="8">
        <v>20</v>
      </c>
      <c r="O142" s="21">
        <f t="shared" si="7"/>
        <v>1220</v>
      </c>
      <c r="P142" s="22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7">
        <v>2015</v>
      </c>
      <c r="M143" s="8">
        <v>20</v>
      </c>
      <c r="N143" s="8">
        <v>15</v>
      </c>
      <c r="O143" s="21">
        <f t="shared" si="7"/>
        <v>1215</v>
      </c>
      <c r="P143" s="22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7">
        <v>2010</v>
      </c>
      <c r="M144" s="8">
        <v>20</v>
      </c>
      <c r="N144" s="8">
        <v>10</v>
      </c>
      <c r="O144" s="21">
        <f t="shared" si="7"/>
        <v>1210</v>
      </c>
      <c r="P144" s="22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7">
        <v>2000</v>
      </c>
      <c r="M145" s="8">
        <v>20</v>
      </c>
      <c r="N145" s="8">
        <v>0</v>
      </c>
      <c r="O145" s="21">
        <f t="shared" si="7"/>
        <v>1200</v>
      </c>
      <c r="P145" s="22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7">
        <v>1936</v>
      </c>
      <c r="M146" s="8">
        <v>19</v>
      </c>
      <c r="N146" s="8">
        <v>36</v>
      </c>
      <c r="O146" s="21">
        <f t="shared" si="7"/>
        <v>1176</v>
      </c>
      <c r="P146" s="22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7">
        <v>1930</v>
      </c>
      <c r="M147" s="8">
        <v>19</v>
      </c>
      <c r="N147" s="8">
        <v>30</v>
      </c>
      <c r="O147" s="21">
        <f t="shared" si="7"/>
        <v>1170</v>
      </c>
      <c r="P147" s="22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7">
        <v>1904</v>
      </c>
      <c r="M148" s="8">
        <v>19</v>
      </c>
      <c r="N148" s="8">
        <v>4</v>
      </c>
      <c r="O148" s="21">
        <f t="shared" si="7"/>
        <v>1144</v>
      </c>
      <c r="P148" s="22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7">
        <v>1810</v>
      </c>
      <c r="M149" s="8">
        <v>18</v>
      </c>
      <c r="N149" s="8">
        <v>10</v>
      </c>
      <c r="O149" s="21">
        <f t="shared" si="7"/>
        <v>1090</v>
      </c>
      <c r="P149" s="22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7">
        <v>1755</v>
      </c>
      <c r="M150" s="8">
        <v>17</v>
      </c>
      <c r="N150" s="8">
        <v>55</v>
      </c>
      <c r="O150" s="21">
        <f t="shared" si="7"/>
        <v>1075</v>
      </c>
      <c r="P150" s="22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7">
        <v>1712</v>
      </c>
      <c r="M151" s="8">
        <v>17</v>
      </c>
      <c r="N151" s="8">
        <v>12</v>
      </c>
      <c r="O151" s="21">
        <f t="shared" si="7"/>
        <v>1032</v>
      </c>
      <c r="P151" s="22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7">
        <v>1710</v>
      </c>
      <c r="M152" s="8">
        <v>17</v>
      </c>
      <c r="N152" s="8">
        <v>10</v>
      </c>
      <c r="O152" s="21">
        <f t="shared" si="7"/>
        <v>1030</v>
      </c>
      <c r="P152" s="22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7">
        <v>1702</v>
      </c>
      <c r="M153" s="8">
        <v>17</v>
      </c>
      <c r="N153" s="8">
        <v>2</v>
      </c>
      <c r="O153" s="21">
        <f t="shared" si="7"/>
        <v>1022</v>
      </c>
      <c r="P153" s="22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7">
        <v>1654</v>
      </c>
      <c r="M154" s="8">
        <v>16</v>
      </c>
      <c r="N154" s="8">
        <v>54</v>
      </c>
      <c r="O154" s="21">
        <f t="shared" si="7"/>
        <v>1014</v>
      </c>
      <c r="P154" s="22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7">
        <v>1640</v>
      </c>
      <c r="M155" s="8">
        <v>16</v>
      </c>
      <c r="N155" s="8">
        <v>40</v>
      </c>
      <c r="O155" s="21">
        <f t="shared" si="7"/>
        <v>1000</v>
      </c>
      <c r="P155" s="22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7">
        <v>1622</v>
      </c>
      <c r="M156" s="8">
        <v>16</v>
      </c>
      <c r="N156" s="8">
        <v>22</v>
      </c>
      <c r="O156" s="21">
        <f t="shared" si="7"/>
        <v>982</v>
      </c>
      <c r="P156" s="22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7">
        <v>1612</v>
      </c>
      <c r="M157" s="8">
        <v>16</v>
      </c>
      <c r="N157" s="8">
        <v>12</v>
      </c>
      <c r="O157" s="21">
        <f t="shared" si="7"/>
        <v>972</v>
      </c>
      <c r="P157" s="22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7">
        <v>1600</v>
      </c>
      <c r="M158" s="8">
        <v>16</v>
      </c>
      <c r="N158" s="8">
        <v>0</v>
      </c>
      <c r="O158" s="21">
        <f t="shared" si="7"/>
        <v>960</v>
      </c>
      <c r="P158" s="22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7">
        <v>1530</v>
      </c>
      <c r="M159" s="8">
        <v>15</v>
      </c>
      <c r="N159" s="8">
        <v>30</v>
      </c>
      <c r="O159" s="21">
        <f t="shared" si="7"/>
        <v>930</v>
      </c>
      <c r="P159" s="22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7">
        <v>1530</v>
      </c>
      <c r="M160" s="8">
        <v>15</v>
      </c>
      <c r="N160" s="8">
        <v>30</v>
      </c>
      <c r="O160" s="21">
        <f t="shared" si="7"/>
        <v>930</v>
      </c>
      <c r="P160" s="22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7">
        <v>1530</v>
      </c>
      <c r="M161" s="8">
        <v>15</v>
      </c>
      <c r="N161" s="8">
        <v>30</v>
      </c>
      <c r="O161" s="21">
        <f t="shared" si="7"/>
        <v>930</v>
      </c>
      <c r="P161" s="22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7">
        <v>1524</v>
      </c>
      <c r="M162" s="8">
        <v>15</v>
      </c>
      <c r="N162" s="8">
        <v>24</v>
      </c>
      <c r="O162" s="21">
        <f t="shared" si="7"/>
        <v>924</v>
      </c>
      <c r="P162" s="22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7">
        <v>1520</v>
      </c>
      <c r="M163" s="8">
        <v>15</v>
      </c>
      <c r="N163" s="8">
        <v>20</v>
      </c>
      <c r="O163" s="21">
        <f t="shared" si="7"/>
        <v>920</v>
      </c>
      <c r="P163" s="22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7">
        <v>1446</v>
      </c>
      <c r="M164" s="8">
        <v>14</v>
      </c>
      <c r="N164" s="8">
        <v>46</v>
      </c>
      <c r="O164" s="21">
        <f t="shared" si="7"/>
        <v>886</v>
      </c>
      <c r="P164" s="22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7">
        <v>1430</v>
      </c>
      <c r="M165" s="8">
        <v>14</v>
      </c>
      <c r="N165" s="8">
        <v>30</v>
      </c>
      <c r="O165" s="21">
        <f t="shared" si="7"/>
        <v>870</v>
      </c>
      <c r="P165" s="22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7">
        <v>1430</v>
      </c>
      <c r="M166" s="8">
        <v>14</v>
      </c>
      <c r="N166" s="8">
        <v>30</v>
      </c>
      <c r="O166" s="21">
        <f t="shared" si="7"/>
        <v>870</v>
      </c>
      <c r="P166" s="22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7">
        <v>1420</v>
      </c>
      <c r="M167" s="8">
        <v>14</v>
      </c>
      <c r="N167" s="8">
        <v>20</v>
      </c>
      <c r="O167" s="21">
        <f t="shared" si="7"/>
        <v>860</v>
      </c>
      <c r="P167" s="22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7">
        <v>1406</v>
      </c>
      <c r="M168" s="8">
        <v>14</v>
      </c>
      <c r="N168" s="8">
        <v>6</v>
      </c>
      <c r="O168" s="21">
        <f t="shared" si="7"/>
        <v>846</v>
      </c>
      <c r="P168" s="22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7">
        <v>1400</v>
      </c>
      <c r="M169" s="8">
        <v>14</v>
      </c>
      <c r="N169" s="8">
        <v>0</v>
      </c>
      <c r="O169" s="21">
        <f t="shared" si="7"/>
        <v>840</v>
      </c>
      <c r="P169" s="22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7">
        <v>1330</v>
      </c>
      <c r="M170" s="8">
        <v>13</v>
      </c>
      <c r="N170" s="8">
        <v>30</v>
      </c>
      <c r="O170" s="21">
        <f t="shared" si="7"/>
        <v>810</v>
      </c>
      <c r="P170" s="22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7">
        <v>1307</v>
      </c>
      <c r="M171" s="8">
        <v>13</v>
      </c>
      <c r="N171" s="8">
        <v>7</v>
      </c>
      <c r="O171" s="21">
        <f t="shared" si="7"/>
        <v>787</v>
      </c>
      <c r="P171" s="22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7">
        <v>1242</v>
      </c>
      <c r="M172" s="8">
        <v>12</v>
      </c>
      <c r="N172" s="8">
        <v>42</v>
      </c>
      <c r="O172" s="21">
        <f t="shared" si="7"/>
        <v>762</v>
      </c>
      <c r="P172" s="22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7">
        <v>1240</v>
      </c>
      <c r="M173" s="8">
        <v>12</v>
      </c>
      <c r="N173" s="8">
        <v>40</v>
      </c>
      <c r="O173" s="21">
        <f t="shared" si="7"/>
        <v>760</v>
      </c>
      <c r="P173" s="22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7">
        <v>1230</v>
      </c>
      <c r="M174" s="8">
        <v>12</v>
      </c>
      <c r="N174" s="8">
        <v>30</v>
      </c>
      <c r="O174" s="21">
        <f t="shared" si="7"/>
        <v>750</v>
      </c>
      <c r="P174" s="22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7">
        <v>1230</v>
      </c>
      <c r="M175" s="8">
        <v>12</v>
      </c>
      <c r="N175" s="8">
        <v>30</v>
      </c>
      <c r="O175" s="21">
        <f t="shared" si="7"/>
        <v>750</v>
      </c>
      <c r="P175" s="22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7">
        <v>1230</v>
      </c>
      <c r="M176" s="8">
        <v>12</v>
      </c>
      <c r="N176" s="8">
        <v>30</v>
      </c>
      <c r="O176" s="21">
        <f t="shared" si="7"/>
        <v>750</v>
      </c>
      <c r="P176" s="22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7">
        <v>1230</v>
      </c>
      <c r="M177" s="8">
        <v>12</v>
      </c>
      <c r="N177" s="8">
        <v>30</v>
      </c>
      <c r="O177" s="21">
        <f t="shared" si="7"/>
        <v>750</v>
      </c>
      <c r="P177" s="22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7">
        <v>1220</v>
      </c>
      <c r="M178" s="8">
        <v>12</v>
      </c>
      <c r="N178" s="8">
        <v>20</v>
      </c>
      <c r="O178" s="21">
        <f t="shared" si="7"/>
        <v>740</v>
      </c>
      <c r="P178" s="22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7">
        <v>1193</v>
      </c>
      <c r="M179" s="8">
        <v>11</v>
      </c>
      <c r="N179" s="8">
        <v>93</v>
      </c>
      <c r="O179" s="21">
        <f t="shared" si="7"/>
        <v>753</v>
      </c>
      <c r="P179" s="22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7">
        <v>1140</v>
      </c>
      <c r="M180" s="8">
        <v>11</v>
      </c>
      <c r="N180" s="8">
        <v>40</v>
      </c>
      <c r="O180" s="21">
        <f t="shared" si="7"/>
        <v>700</v>
      </c>
      <c r="P180" s="22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7">
        <v>1130</v>
      </c>
      <c r="M181" s="8">
        <v>11</v>
      </c>
      <c r="N181" s="8">
        <v>30</v>
      </c>
      <c r="O181" s="21">
        <f t="shared" si="7"/>
        <v>690</v>
      </c>
      <c r="P181" s="22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7">
        <v>1130</v>
      </c>
      <c r="M182" s="8">
        <v>11</v>
      </c>
      <c r="N182" s="8">
        <v>30</v>
      </c>
      <c r="O182" s="21">
        <f t="shared" si="7"/>
        <v>690</v>
      </c>
      <c r="P182" s="22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7">
        <v>1118</v>
      </c>
      <c r="M183" s="8">
        <v>11</v>
      </c>
      <c r="N183" s="8">
        <v>18</v>
      </c>
      <c r="O183" s="21">
        <f t="shared" si="7"/>
        <v>678</v>
      </c>
      <c r="P183" s="22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7">
        <v>1106</v>
      </c>
      <c r="M184" s="8">
        <v>11</v>
      </c>
      <c r="N184" s="8">
        <v>6</v>
      </c>
      <c r="O184" s="21">
        <f t="shared" si="7"/>
        <v>666</v>
      </c>
      <c r="P184" s="22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7">
        <v>1030</v>
      </c>
      <c r="M185" s="8">
        <v>10</v>
      </c>
      <c r="N185" s="8">
        <v>30</v>
      </c>
      <c r="O185" s="21">
        <f t="shared" si="7"/>
        <v>630</v>
      </c>
      <c r="P185" s="22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7">
        <v>1030</v>
      </c>
      <c r="M186" s="8">
        <v>10</v>
      </c>
      <c r="N186" s="8">
        <v>30</v>
      </c>
      <c r="O186" s="21">
        <f t="shared" si="7"/>
        <v>630</v>
      </c>
      <c r="P186" s="22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7">
        <v>1018</v>
      </c>
      <c r="M187" s="8">
        <v>10</v>
      </c>
      <c r="N187" s="8">
        <v>18</v>
      </c>
      <c r="O187" s="21">
        <f t="shared" si="7"/>
        <v>618</v>
      </c>
      <c r="P187" s="22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7">
        <v>1012</v>
      </c>
      <c r="M188" s="8">
        <v>10</v>
      </c>
      <c r="N188" s="8">
        <v>12</v>
      </c>
      <c r="O188" s="21">
        <f t="shared" si="7"/>
        <v>612</v>
      </c>
      <c r="P188" s="22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7">
        <v>930</v>
      </c>
      <c r="M189" s="8">
        <v>93</v>
      </c>
      <c r="N189" s="8">
        <v>0</v>
      </c>
      <c r="O189" s="21">
        <f t="shared" si="7"/>
        <v>5580</v>
      </c>
      <c r="P189" s="22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7">
        <v>912</v>
      </c>
      <c r="M190" s="8">
        <v>91</v>
      </c>
      <c r="N190" s="8">
        <v>2</v>
      </c>
      <c r="O190" s="21">
        <f t="shared" si="7"/>
        <v>5462</v>
      </c>
      <c r="P190" s="22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7">
        <v>900</v>
      </c>
      <c r="M191" s="8">
        <v>90</v>
      </c>
      <c r="N191" s="8">
        <v>0</v>
      </c>
      <c r="O191" s="21">
        <f t="shared" si="7"/>
        <v>5400</v>
      </c>
      <c r="P191" s="22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7">
        <v>900</v>
      </c>
      <c r="M192" s="8">
        <v>90</v>
      </c>
      <c r="N192" s="8">
        <v>0</v>
      </c>
      <c r="O192" s="21">
        <f t="shared" si="7"/>
        <v>5400</v>
      </c>
      <c r="P192" s="22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7">
        <v>900</v>
      </c>
      <c r="M193" s="8">
        <v>90</v>
      </c>
      <c r="N193" s="8">
        <v>0</v>
      </c>
      <c r="O193" s="21">
        <f t="shared" si="7"/>
        <v>5400</v>
      </c>
      <c r="P193" s="22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7">
        <v>850</v>
      </c>
      <c r="M194" s="8">
        <v>85</v>
      </c>
      <c r="N194" s="8">
        <v>0</v>
      </c>
      <c r="O194" s="21">
        <f t="shared" ref="O194:O257" si="10">(M194*60)+N194</f>
        <v>5100</v>
      </c>
      <c r="P194" s="22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7">
        <v>840</v>
      </c>
      <c r="M195" s="8">
        <v>84</v>
      </c>
      <c r="N195" s="8">
        <v>0</v>
      </c>
      <c r="O195" s="21">
        <f t="shared" si="10"/>
        <v>5040</v>
      </c>
      <c r="P195" s="22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7">
        <v>835</v>
      </c>
      <c r="M196" s="8">
        <v>83</v>
      </c>
      <c r="N196" s="8">
        <v>5</v>
      </c>
      <c r="O196" s="21">
        <f t="shared" si="10"/>
        <v>4985</v>
      </c>
      <c r="P196" s="22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7">
        <v>830</v>
      </c>
      <c r="M197" s="8">
        <v>83</v>
      </c>
      <c r="N197" s="8">
        <v>0</v>
      </c>
      <c r="O197" s="21">
        <f t="shared" si="10"/>
        <v>4980</v>
      </c>
      <c r="P197" s="22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7">
        <v>830</v>
      </c>
      <c r="M198" s="8">
        <v>83</v>
      </c>
      <c r="N198" s="8">
        <v>0</v>
      </c>
      <c r="O198" s="21">
        <f t="shared" si="10"/>
        <v>4980</v>
      </c>
      <c r="P198" s="22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7">
        <v>830</v>
      </c>
      <c r="M199" s="8">
        <v>83</v>
      </c>
      <c r="N199" s="8">
        <v>0</v>
      </c>
      <c r="O199" s="21">
        <f t="shared" si="10"/>
        <v>4980</v>
      </c>
      <c r="P199" s="22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7">
        <v>830</v>
      </c>
      <c r="M200" s="8">
        <v>83</v>
      </c>
      <c r="N200" s="8">
        <v>0</v>
      </c>
      <c r="O200" s="21">
        <f t="shared" si="10"/>
        <v>4980</v>
      </c>
      <c r="P200" s="22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7">
        <v>800</v>
      </c>
      <c r="M201" s="8">
        <v>80</v>
      </c>
      <c r="N201" s="8">
        <v>0</v>
      </c>
      <c r="O201" s="21">
        <f t="shared" si="10"/>
        <v>4800</v>
      </c>
      <c r="P201" s="22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7">
        <v>800</v>
      </c>
      <c r="M202" s="8">
        <v>80</v>
      </c>
      <c r="N202" s="8">
        <v>0</v>
      </c>
      <c r="O202" s="21">
        <f t="shared" si="10"/>
        <v>4800</v>
      </c>
      <c r="P202" s="22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7">
        <v>800</v>
      </c>
      <c r="M203" s="8">
        <v>80</v>
      </c>
      <c r="N203" s="8">
        <v>0</v>
      </c>
      <c r="O203" s="21">
        <f t="shared" si="10"/>
        <v>4800</v>
      </c>
      <c r="P203" s="22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7">
        <v>760</v>
      </c>
      <c r="M204" s="8">
        <v>76</v>
      </c>
      <c r="N204" s="8">
        <v>0</v>
      </c>
      <c r="O204" s="21">
        <f t="shared" si="10"/>
        <v>4560</v>
      </c>
      <c r="P204" s="22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7">
        <v>750</v>
      </c>
      <c r="M205" s="8">
        <v>75</v>
      </c>
      <c r="N205" s="8">
        <v>0</v>
      </c>
      <c r="O205" s="21">
        <f t="shared" si="10"/>
        <v>4500</v>
      </c>
      <c r="P205" s="22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7">
        <v>750</v>
      </c>
      <c r="M206" s="8">
        <v>75</v>
      </c>
      <c r="N206" s="8">
        <v>0</v>
      </c>
      <c r="O206" s="21">
        <f t="shared" si="10"/>
        <v>4500</v>
      </c>
      <c r="P206" s="22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7">
        <v>748</v>
      </c>
      <c r="M207" s="8">
        <v>74</v>
      </c>
      <c r="N207" s="8">
        <v>8</v>
      </c>
      <c r="O207" s="21">
        <f t="shared" si="10"/>
        <v>4448</v>
      </c>
      <c r="P207" s="22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7">
        <v>742</v>
      </c>
      <c r="M208" s="8">
        <v>74</v>
      </c>
      <c r="N208" s="8">
        <v>2</v>
      </c>
      <c r="O208" s="21">
        <f t="shared" si="10"/>
        <v>4442</v>
      </c>
      <c r="P208" s="22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7">
        <v>730</v>
      </c>
      <c r="M209" s="8">
        <v>73</v>
      </c>
      <c r="N209" s="8">
        <v>0</v>
      </c>
      <c r="O209" s="21">
        <f t="shared" si="10"/>
        <v>4380</v>
      </c>
      <c r="P209" s="22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7">
        <v>730</v>
      </c>
      <c r="M210" s="8">
        <v>73</v>
      </c>
      <c r="N210" s="8">
        <v>0</v>
      </c>
      <c r="O210" s="21">
        <f t="shared" si="10"/>
        <v>4380</v>
      </c>
      <c r="P210" s="22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7">
        <v>730</v>
      </c>
      <c r="M211" s="8">
        <v>73</v>
      </c>
      <c r="N211" s="8">
        <v>0</v>
      </c>
      <c r="O211" s="21">
        <f t="shared" si="10"/>
        <v>4380</v>
      </c>
      <c r="P211" s="22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7">
        <v>730</v>
      </c>
      <c r="M212" s="8">
        <v>73</v>
      </c>
      <c r="N212" s="8">
        <v>0</v>
      </c>
      <c r="O212" s="21">
        <f t="shared" si="10"/>
        <v>4380</v>
      </c>
      <c r="P212" s="22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7">
        <v>723</v>
      </c>
      <c r="M213" s="8">
        <v>72</v>
      </c>
      <c r="N213" s="8">
        <v>3</v>
      </c>
      <c r="O213" s="21">
        <f t="shared" si="10"/>
        <v>4323</v>
      </c>
      <c r="P213" s="22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7">
        <v>700</v>
      </c>
      <c r="M214" s="8">
        <v>70</v>
      </c>
      <c r="N214" s="8">
        <v>0</v>
      </c>
      <c r="O214" s="21">
        <f t="shared" si="10"/>
        <v>4200</v>
      </c>
      <c r="P214" s="22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7">
        <v>650</v>
      </c>
      <c r="M215" s="8">
        <v>65</v>
      </c>
      <c r="N215" s="8">
        <v>0</v>
      </c>
      <c r="O215" s="21">
        <f t="shared" si="10"/>
        <v>3900</v>
      </c>
      <c r="P215" s="22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7">
        <v>636</v>
      </c>
      <c r="M216" s="8">
        <v>63</v>
      </c>
      <c r="N216" s="8">
        <v>6</v>
      </c>
      <c r="O216" s="21">
        <f t="shared" si="10"/>
        <v>3786</v>
      </c>
      <c r="P216" s="22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7">
        <v>630</v>
      </c>
      <c r="M217" s="8">
        <v>63</v>
      </c>
      <c r="N217" s="8">
        <v>0</v>
      </c>
      <c r="O217" s="21">
        <f t="shared" si="10"/>
        <v>3780</v>
      </c>
      <c r="P217" s="22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7">
        <v>630</v>
      </c>
      <c r="M218" s="8">
        <v>63</v>
      </c>
      <c r="N218" s="8">
        <v>0</v>
      </c>
      <c r="O218" s="21">
        <f t="shared" si="10"/>
        <v>3780</v>
      </c>
      <c r="P218" s="22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7">
        <v>620</v>
      </c>
      <c r="M219" s="8">
        <v>62</v>
      </c>
      <c r="N219" s="8">
        <v>0</v>
      </c>
      <c r="O219" s="21">
        <f t="shared" si="10"/>
        <v>3720</v>
      </c>
      <c r="P219" s="22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7">
        <v>600</v>
      </c>
      <c r="M220" s="8">
        <v>60</v>
      </c>
      <c r="N220" s="8">
        <v>0</v>
      </c>
      <c r="O220" s="21">
        <f t="shared" si="10"/>
        <v>3600</v>
      </c>
      <c r="P220" s="22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7">
        <v>600</v>
      </c>
      <c r="M221" s="8">
        <v>60</v>
      </c>
      <c r="N221" s="8">
        <v>0</v>
      </c>
      <c r="O221" s="21">
        <f t="shared" si="10"/>
        <v>3600</v>
      </c>
      <c r="P221" s="22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7">
        <v>600</v>
      </c>
      <c r="M222" s="8">
        <v>60</v>
      </c>
      <c r="N222" s="8">
        <v>0</v>
      </c>
      <c r="O222" s="21">
        <f t="shared" si="10"/>
        <v>3600</v>
      </c>
      <c r="P222" s="22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7">
        <v>600</v>
      </c>
      <c r="M223" s="8">
        <v>60</v>
      </c>
      <c r="N223" s="8">
        <v>0</v>
      </c>
      <c r="O223" s="21">
        <f t="shared" si="10"/>
        <v>3600</v>
      </c>
      <c r="P223" s="22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7">
        <v>600</v>
      </c>
      <c r="M224" s="8">
        <v>60</v>
      </c>
      <c r="N224" s="8">
        <v>0</v>
      </c>
      <c r="O224" s="21">
        <f t="shared" si="10"/>
        <v>3600</v>
      </c>
      <c r="P224" s="22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7">
        <v>550</v>
      </c>
      <c r="M225" s="8">
        <v>55</v>
      </c>
      <c r="N225" s="8">
        <v>0</v>
      </c>
      <c r="O225" s="21">
        <f t="shared" si="10"/>
        <v>3300</v>
      </c>
      <c r="P225" s="22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7">
        <v>542</v>
      </c>
      <c r="M226" s="8">
        <v>54</v>
      </c>
      <c r="N226" s="8">
        <v>2</v>
      </c>
      <c r="O226" s="21">
        <f t="shared" si="10"/>
        <v>3242</v>
      </c>
      <c r="P226" s="22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7">
        <v>542</v>
      </c>
      <c r="M227" s="8">
        <v>54</v>
      </c>
      <c r="N227" s="8">
        <v>2</v>
      </c>
      <c r="O227" s="21">
        <f t="shared" si="10"/>
        <v>3242</v>
      </c>
      <c r="P227" s="22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7">
        <v>530</v>
      </c>
      <c r="M228" s="8">
        <v>53</v>
      </c>
      <c r="N228" s="8">
        <v>0</v>
      </c>
      <c r="O228" s="21">
        <f t="shared" si="10"/>
        <v>3180</v>
      </c>
      <c r="P228" s="22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7">
        <v>530</v>
      </c>
      <c r="M229" s="8">
        <v>53</v>
      </c>
      <c r="N229" s="8">
        <v>0</v>
      </c>
      <c r="O229" s="21">
        <f t="shared" si="10"/>
        <v>3180</v>
      </c>
      <c r="P229" s="22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7">
        <v>530</v>
      </c>
      <c r="M230" s="8">
        <v>53</v>
      </c>
      <c r="N230" s="8">
        <v>0</v>
      </c>
      <c r="O230" s="21">
        <f t="shared" si="10"/>
        <v>3180</v>
      </c>
      <c r="P230" s="22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7">
        <v>530</v>
      </c>
      <c r="M231" s="8">
        <v>53</v>
      </c>
      <c r="N231" s="8">
        <v>0</v>
      </c>
      <c r="O231" s="21">
        <f t="shared" si="10"/>
        <v>3180</v>
      </c>
      <c r="P231" s="22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7">
        <v>528</v>
      </c>
      <c r="M232" s="8">
        <v>52</v>
      </c>
      <c r="N232" s="8">
        <v>8</v>
      </c>
      <c r="O232" s="21">
        <f t="shared" si="10"/>
        <v>3128</v>
      </c>
      <c r="P232" s="22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7">
        <v>518</v>
      </c>
      <c r="M233" s="8">
        <v>51</v>
      </c>
      <c r="N233" s="8">
        <v>8</v>
      </c>
      <c r="O233" s="21">
        <f t="shared" si="10"/>
        <v>3068</v>
      </c>
      <c r="P233" s="22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7">
        <v>506</v>
      </c>
      <c r="M234" s="8">
        <v>50</v>
      </c>
      <c r="N234" s="8">
        <v>6</v>
      </c>
      <c r="O234" s="21">
        <f t="shared" si="10"/>
        <v>3006</v>
      </c>
      <c r="P234" s="22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7">
        <v>506</v>
      </c>
      <c r="M235" s="8">
        <v>50</v>
      </c>
      <c r="N235" s="8">
        <v>6</v>
      </c>
      <c r="O235" s="21">
        <f t="shared" si="10"/>
        <v>3006</v>
      </c>
      <c r="P235" s="22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7">
        <v>506</v>
      </c>
      <c r="M236" s="8">
        <v>50</v>
      </c>
      <c r="N236" s="8">
        <v>6</v>
      </c>
      <c r="O236" s="21">
        <f t="shared" si="10"/>
        <v>3006</v>
      </c>
      <c r="P236" s="22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7">
        <v>500</v>
      </c>
      <c r="M237" s="8">
        <v>50</v>
      </c>
      <c r="N237" s="8">
        <v>0</v>
      </c>
      <c r="O237" s="21">
        <f t="shared" si="10"/>
        <v>3000</v>
      </c>
      <c r="P237" s="22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7">
        <v>500</v>
      </c>
      <c r="M238" s="8">
        <v>50</v>
      </c>
      <c r="N238" s="8">
        <v>0</v>
      </c>
      <c r="O238" s="21">
        <f t="shared" si="10"/>
        <v>3000</v>
      </c>
      <c r="P238" s="22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7">
        <v>500</v>
      </c>
      <c r="M239" s="8">
        <v>50</v>
      </c>
      <c r="N239" s="8">
        <v>0</v>
      </c>
      <c r="O239" s="21">
        <f t="shared" si="10"/>
        <v>3000</v>
      </c>
      <c r="P239" s="22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7">
        <v>500</v>
      </c>
      <c r="M240" s="8">
        <v>50</v>
      </c>
      <c r="N240" s="8">
        <v>0</v>
      </c>
      <c r="O240" s="21">
        <f t="shared" si="10"/>
        <v>3000</v>
      </c>
      <c r="P240" s="22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7">
        <v>500</v>
      </c>
      <c r="M241" s="8">
        <v>50</v>
      </c>
      <c r="N241" s="8">
        <v>0</v>
      </c>
      <c r="O241" s="21">
        <f t="shared" si="10"/>
        <v>3000</v>
      </c>
      <c r="P241" s="22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7">
        <v>500</v>
      </c>
      <c r="M242" s="8">
        <v>50</v>
      </c>
      <c r="N242" s="8">
        <v>0</v>
      </c>
      <c r="O242" s="21">
        <f t="shared" si="10"/>
        <v>3000</v>
      </c>
      <c r="P242" s="22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7">
        <v>500</v>
      </c>
      <c r="M243" s="8">
        <v>50</v>
      </c>
      <c r="N243" s="8">
        <v>0</v>
      </c>
      <c r="O243" s="21">
        <f t="shared" si="10"/>
        <v>3000</v>
      </c>
      <c r="P243" s="22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7">
        <v>500</v>
      </c>
      <c r="M244" s="8">
        <v>50</v>
      </c>
      <c r="N244" s="8">
        <v>0</v>
      </c>
      <c r="O244" s="21">
        <f t="shared" si="10"/>
        <v>3000</v>
      </c>
      <c r="P244" s="22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7">
        <v>500</v>
      </c>
      <c r="M245" s="8">
        <v>50</v>
      </c>
      <c r="N245" s="8">
        <v>0</v>
      </c>
      <c r="O245" s="21">
        <f t="shared" si="10"/>
        <v>3000</v>
      </c>
      <c r="P245" s="22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7">
        <v>450</v>
      </c>
      <c r="M246" s="8">
        <v>45</v>
      </c>
      <c r="N246" s="8">
        <v>0</v>
      </c>
      <c r="O246" s="21">
        <f t="shared" si="10"/>
        <v>2700</v>
      </c>
      <c r="P246" s="22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7">
        <v>448</v>
      </c>
      <c r="M247" s="8">
        <v>44</v>
      </c>
      <c r="N247" s="8">
        <v>8</v>
      </c>
      <c r="O247" s="21">
        <f t="shared" si="10"/>
        <v>2648</v>
      </c>
      <c r="P247" s="22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7">
        <v>430</v>
      </c>
      <c r="M248" s="8">
        <v>43</v>
      </c>
      <c r="N248" s="8">
        <v>0</v>
      </c>
      <c r="O248" s="21">
        <f t="shared" si="10"/>
        <v>2580</v>
      </c>
      <c r="P248" s="22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7">
        <v>430</v>
      </c>
      <c r="M249" s="8">
        <v>43</v>
      </c>
      <c r="N249" s="8">
        <v>0</v>
      </c>
      <c r="O249" s="21">
        <f t="shared" si="10"/>
        <v>2580</v>
      </c>
      <c r="P249" s="22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7">
        <v>430</v>
      </c>
      <c r="M250" s="8">
        <v>43</v>
      </c>
      <c r="N250" s="8">
        <v>0</v>
      </c>
      <c r="O250" s="21">
        <f t="shared" si="10"/>
        <v>2580</v>
      </c>
      <c r="P250" s="22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7">
        <v>430</v>
      </c>
      <c r="M251" s="8">
        <v>43</v>
      </c>
      <c r="N251" s="8">
        <v>0</v>
      </c>
      <c r="O251" s="21">
        <f t="shared" si="10"/>
        <v>2580</v>
      </c>
      <c r="P251" s="22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7">
        <v>430</v>
      </c>
      <c r="M252" s="8">
        <v>43</v>
      </c>
      <c r="N252" s="8">
        <v>0</v>
      </c>
      <c r="O252" s="21">
        <f t="shared" si="10"/>
        <v>2580</v>
      </c>
      <c r="P252" s="22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7">
        <v>430</v>
      </c>
      <c r="M253" s="8">
        <v>43</v>
      </c>
      <c r="N253" s="8">
        <v>0</v>
      </c>
      <c r="O253" s="21">
        <f t="shared" si="10"/>
        <v>2580</v>
      </c>
      <c r="P253" s="22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7">
        <v>430</v>
      </c>
      <c r="M254" s="8">
        <v>43</v>
      </c>
      <c r="N254" s="8">
        <v>0</v>
      </c>
      <c r="O254" s="21">
        <f t="shared" si="10"/>
        <v>2580</v>
      </c>
      <c r="P254" s="22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7">
        <v>430</v>
      </c>
      <c r="M255" s="8">
        <v>43</v>
      </c>
      <c r="N255" s="8">
        <v>0</v>
      </c>
      <c r="O255" s="21">
        <f t="shared" si="10"/>
        <v>2580</v>
      </c>
      <c r="P255" s="22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7">
        <v>430</v>
      </c>
      <c r="M256" s="8">
        <v>43</v>
      </c>
      <c r="N256" s="8">
        <v>0</v>
      </c>
      <c r="O256" s="21">
        <f t="shared" si="10"/>
        <v>2580</v>
      </c>
      <c r="P256" s="22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7">
        <v>400</v>
      </c>
      <c r="M257" s="8">
        <v>40</v>
      </c>
      <c r="N257" s="8">
        <v>0</v>
      </c>
      <c r="O257" s="21">
        <f t="shared" si="10"/>
        <v>2400</v>
      </c>
      <c r="P257" s="22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7">
        <v>400</v>
      </c>
      <c r="M258" s="8">
        <v>40</v>
      </c>
      <c r="N258" s="8">
        <v>0</v>
      </c>
      <c r="O258" s="21">
        <f t="shared" ref="O258:O321" si="13">(M258*60)+N258</f>
        <v>2400</v>
      </c>
      <c r="P258" s="22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7">
        <v>400</v>
      </c>
      <c r="M259" s="8">
        <v>40</v>
      </c>
      <c r="N259" s="8">
        <v>0</v>
      </c>
      <c r="O259" s="21">
        <f t="shared" si="13"/>
        <v>2400</v>
      </c>
      <c r="P259" s="22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7">
        <v>400</v>
      </c>
      <c r="M260" s="8">
        <v>40</v>
      </c>
      <c r="N260" s="8">
        <v>0</v>
      </c>
      <c r="O260" s="21">
        <f t="shared" si="13"/>
        <v>2400</v>
      </c>
      <c r="P260" s="22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7">
        <v>400</v>
      </c>
      <c r="M261" s="8">
        <v>40</v>
      </c>
      <c r="N261" s="8">
        <v>0</v>
      </c>
      <c r="O261" s="21">
        <f t="shared" si="13"/>
        <v>2400</v>
      </c>
      <c r="P261" s="22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7">
        <v>400</v>
      </c>
      <c r="M262" s="8">
        <v>40</v>
      </c>
      <c r="N262" s="8">
        <v>0</v>
      </c>
      <c r="O262" s="21">
        <f t="shared" si="13"/>
        <v>2400</v>
      </c>
      <c r="P262" s="22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7">
        <v>400</v>
      </c>
      <c r="M263" s="8">
        <v>40</v>
      </c>
      <c r="N263" s="8">
        <v>0</v>
      </c>
      <c r="O263" s="21">
        <f t="shared" si="13"/>
        <v>2400</v>
      </c>
      <c r="P263" s="22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7">
        <v>400</v>
      </c>
      <c r="M264" s="8">
        <v>40</v>
      </c>
      <c r="N264" s="8">
        <v>0</v>
      </c>
      <c r="O264" s="21">
        <f t="shared" si="13"/>
        <v>2400</v>
      </c>
      <c r="P264" s="22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7">
        <v>400</v>
      </c>
      <c r="M265" s="8">
        <v>40</v>
      </c>
      <c r="N265" s="8">
        <v>0</v>
      </c>
      <c r="O265" s="21">
        <f t="shared" si="13"/>
        <v>2400</v>
      </c>
      <c r="P265" s="22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7">
        <v>400</v>
      </c>
      <c r="M266" s="8">
        <v>40</v>
      </c>
      <c r="N266" s="8">
        <v>0</v>
      </c>
      <c r="O266" s="21">
        <f t="shared" si="13"/>
        <v>2400</v>
      </c>
      <c r="P266" s="22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7">
        <v>354</v>
      </c>
      <c r="M267" s="8">
        <v>35</v>
      </c>
      <c r="N267" s="8">
        <v>4</v>
      </c>
      <c r="O267" s="21">
        <f t="shared" si="13"/>
        <v>2104</v>
      </c>
      <c r="P267" s="22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7">
        <v>348</v>
      </c>
      <c r="M268" s="8">
        <v>34</v>
      </c>
      <c r="N268" s="8">
        <v>8</v>
      </c>
      <c r="O268" s="21">
        <f t="shared" si="13"/>
        <v>2048</v>
      </c>
      <c r="P268" s="22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7">
        <v>348</v>
      </c>
      <c r="M269" s="8">
        <v>34</v>
      </c>
      <c r="N269" s="8">
        <v>8</v>
      </c>
      <c r="O269" s="21">
        <f t="shared" si="13"/>
        <v>2048</v>
      </c>
      <c r="P269" s="22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7">
        <v>335</v>
      </c>
      <c r="M270" s="8">
        <v>33</v>
      </c>
      <c r="N270" s="8">
        <v>5</v>
      </c>
      <c r="O270" s="21">
        <f t="shared" si="13"/>
        <v>1985</v>
      </c>
      <c r="P270" s="22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7">
        <v>330</v>
      </c>
      <c r="M271" s="8">
        <v>33</v>
      </c>
      <c r="N271" s="8">
        <v>0</v>
      </c>
      <c r="O271" s="21">
        <f t="shared" si="13"/>
        <v>1980</v>
      </c>
      <c r="P271" s="22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7">
        <v>330</v>
      </c>
      <c r="M272" s="8">
        <v>33</v>
      </c>
      <c r="N272" s="8">
        <v>0</v>
      </c>
      <c r="O272" s="21">
        <f t="shared" si="13"/>
        <v>1980</v>
      </c>
      <c r="P272" s="22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7">
        <v>330</v>
      </c>
      <c r="M273" s="8">
        <v>33</v>
      </c>
      <c r="N273" s="8">
        <v>0</v>
      </c>
      <c r="O273" s="21">
        <f t="shared" si="13"/>
        <v>1980</v>
      </c>
      <c r="P273" s="22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7">
        <v>330</v>
      </c>
      <c r="M274" s="8">
        <v>33</v>
      </c>
      <c r="N274" s="8">
        <v>0</v>
      </c>
      <c r="O274" s="21">
        <f t="shared" si="13"/>
        <v>1980</v>
      </c>
      <c r="P274" s="22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7">
        <v>330</v>
      </c>
      <c r="M275" s="8">
        <v>33</v>
      </c>
      <c r="N275" s="8">
        <v>0</v>
      </c>
      <c r="O275" s="21">
        <f t="shared" si="13"/>
        <v>1980</v>
      </c>
      <c r="P275" s="22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7">
        <v>330</v>
      </c>
      <c r="M276" s="8">
        <v>33</v>
      </c>
      <c r="N276" s="8">
        <v>0</v>
      </c>
      <c r="O276" s="21">
        <f t="shared" si="13"/>
        <v>1980</v>
      </c>
      <c r="P276" s="22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7">
        <v>330</v>
      </c>
      <c r="M277" s="8">
        <v>33</v>
      </c>
      <c r="N277" s="8">
        <v>0</v>
      </c>
      <c r="O277" s="21">
        <f t="shared" si="13"/>
        <v>1980</v>
      </c>
      <c r="P277" s="22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7">
        <v>330</v>
      </c>
      <c r="M278" s="8">
        <v>33</v>
      </c>
      <c r="N278" s="8">
        <v>0</v>
      </c>
      <c r="O278" s="21">
        <f t="shared" si="13"/>
        <v>1980</v>
      </c>
      <c r="P278" s="22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7">
        <v>330</v>
      </c>
      <c r="M279" s="8">
        <v>33</v>
      </c>
      <c r="N279" s="8">
        <v>0</v>
      </c>
      <c r="O279" s="21">
        <f t="shared" si="13"/>
        <v>1980</v>
      </c>
      <c r="P279" s="22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7">
        <v>330</v>
      </c>
      <c r="M280" s="8">
        <v>33</v>
      </c>
      <c r="N280" s="8">
        <v>0</v>
      </c>
      <c r="O280" s="21">
        <f t="shared" si="13"/>
        <v>1980</v>
      </c>
      <c r="P280" s="22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7">
        <v>330</v>
      </c>
      <c r="M281" s="8">
        <v>33</v>
      </c>
      <c r="N281" s="8">
        <v>0</v>
      </c>
      <c r="O281" s="21">
        <f t="shared" si="13"/>
        <v>1980</v>
      </c>
      <c r="P281" s="22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7">
        <v>304</v>
      </c>
      <c r="M282" s="8">
        <v>30</v>
      </c>
      <c r="N282" s="8">
        <v>4</v>
      </c>
      <c r="O282" s="21">
        <f t="shared" si="13"/>
        <v>1804</v>
      </c>
      <c r="P282" s="22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7">
        <v>300</v>
      </c>
      <c r="M283" s="8">
        <v>30</v>
      </c>
      <c r="N283" s="8">
        <v>0</v>
      </c>
      <c r="O283" s="21">
        <f t="shared" si="13"/>
        <v>1800</v>
      </c>
      <c r="P283" s="22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7">
        <v>300</v>
      </c>
      <c r="M284" s="8">
        <v>30</v>
      </c>
      <c r="N284" s="8">
        <v>0</v>
      </c>
      <c r="O284" s="21">
        <f t="shared" si="13"/>
        <v>1800</v>
      </c>
      <c r="P284" s="22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7">
        <v>300</v>
      </c>
      <c r="M285" s="8">
        <v>30</v>
      </c>
      <c r="N285" s="8">
        <v>0</v>
      </c>
      <c r="O285" s="21">
        <f t="shared" si="13"/>
        <v>1800</v>
      </c>
      <c r="P285" s="22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7">
        <v>300</v>
      </c>
      <c r="M286" s="8">
        <v>30</v>
      </c>
      <c r="N286" s="8">
        <v>0</v>
      </c>
      <c r="O286" s="21">
        <f t="shared" si="13"/>
        <v>1800</v>
      </c>
      <c r="P286" s="22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7">
        <v>300</v>
      </c>
      <c r="M287" s="8">
        <v>30</v>
      </c>
      <c r="N287" s="8">
        <v>0</v>
      </c>
      <c r="O287" s="21">
        <f t="shared" si="13"/>
        <v>1800</v>
      </c>
      <c r="P287" s="22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7">
        <v>300</v>
      </c>
      <c r="M288" s="8">
        <v>30</v>
      </c>
      <c r="N288" s="8">
        <v>0</v>
      </c>
      <c r="O288" s="21">
        <f t="shared" si="13"/>
        <v>1800</v>
      </c>
      <c r="P288" s="22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7">
        <v>300</v>
      </c>
      <c r="M289" s="8">
        <v>30</v>
      </c>
      <c r="N289" s="8">
        <v>0</v>
      </c>
      <c r="O289" s="21">
        <f t="shared" si="13"/>
        <v>1800</v>
      </c>
      <c r="P289" s="22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7">
        <v>300</v>
      </c>
      <c r="M290" s="8">
        <v>30</v>
      </c>
      <c r="N290" s="8">
        <v>0</v>
      </c>
      <c r="O290" s="21">
        <f t="shared" si="13"/>
        <v>1800</v>
      </c>
      <c r="P290" s="22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7">
        <v>300</v>
      </c>
      <c r="M291" s="8">
        <v>30</v>
      </c>
      <c r="N291" s="8">
        <v>0</v>
      </c>
      <c r="O291" s="21">
        <f t="shared" si="13"/>
        <v>1800</v>
      </c>
      <c r="P291" s="22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7">
        <v>300</v>
      </c>
      <c r="M292" s="8">
        <v>30</v>
      </c>
      <c r="N292" s="8">
        <v>0</v>
      </c>
      <c r="O292" s="21">
        <f t="shared" si="13"/>
        <v>1800</v>
      </c>
      <c r="P292" s="22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7">
        <v>300</v>
      </c>
      <c r="M293" s="8">
        <v>30</v>
      </c>
      <c r="N293" s="8">
        <v>0</v>
      </c>
      <c r="O293" s="21">
        <f t="shared" si="13"/>
        <v>1800</v>
      </c>
      <c r="P293" s="22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7">
        <v>300</v>
      </c>
      <c r="M294" s="8">
        <v>30</v>
      </c>
      <c r="N294" s="8">
        <v>0</v>
      </c>
      <c r="O294" s="21">
        <f t="shared" si="13"/>
        <v>1800</v>
      </c>
      <c r="P294" s="22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7">
        <v>300</v>
      </c>
      <c r="M295" s="8">
        <v>30</v>
      </c>
      <c r="N295" s="8">
        <v>0</v>
      </c>
      <c r="O295" s="21">
        <f t="shared" si="13"/>
        <v>1800</v>
      </c>
      <c r="P295" s="22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7">
        <v>300</v>
      </c>
      <c r="M296" s="8">
        <v>30</v>
      </c>
      <c r="N296" s="8">
        <v>0</v>
      </c>
      <c r="O296" s="21">
        <f t="shared" si="13"/>
        <v>1800</v>
      </c>
      <c r="P296" s="22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7">
        <v>300</v>
      </c>
      <c r="M297" s="8">
        <v>30</v>
      </c>
      <c r="N297" s="8">
        <v>0</v>
      </c>
      <c r="O297" s="21">
        <f t="shared" si="13"/>
        <v>1800</v>
      </c>
      <c r="P297" s="22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7">
        <v>300</v>
      </c>
      <c r="M298" s="8">
        <v>30</v>
      </c>
      <c r="N298" s="8">
        <v>0</v>
      </c>
      <c r="O298" s="21">
        <f t="shared" si="13"/>
        <v>1800</v>
      </c>
      <c r="P298" s="22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7">
        <v>236</v>
      </c>
      <c r="M299" s="8">
        <v>23</v>
      </c>
      <c r="N299" s="8">
        <v>6</v>
      </c>
      <c r="O299" s="21">
        <f t="shared" si="13"/>
        <v>1386</v>
      </c>
      <c r="P299" s="22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7">
        <v>230</v>
      </c>
      <c r="M300" s="8">
        <v>23</v>
      </c>
      <c r="N300" s="8">
        <v>0</v>
      </c>
      <c r="O300" s="21">
        <f t="shared" si="13"/>
        <v>1380</v>
      </c>
      <c r="P300" s="22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7">
        <v>230</v>
      </c>
      <c r="M301" s="8">
        <v>23</v>
      </c>
      <c r="N301" s="8">
        <v>0</v>
      </c>
      <c r="O301" s="21">
        <f t="shared" si="13"/>
        <v>1380</v>
      </c>
      <c r="P301" s="22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7">
        <v>230</v>
      </c>
      <c r="M302" s="8">
        <v>23</v>
      </c>
      <c r="N302" s="8">
        <v>0</v>
      </c>
      <c r="O302" s="21">
        <f t="shared" si="13"/>
        <v>1380</v>
      </c>
      <c r="P302" s="22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7">
        <v>230</v>
      </c>
      <c r="M303" s="8">
        <v>23</v>
      </c>
      <c r="N303" s="8">
        <v>0</v>
      </c>
      <c r="O303" s="21">
        <f t="shared" si="13"/>
        <v>1380</v>
      </c>
      <c r="P303" s="22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7">
        <v>230</v>
      </c>
      <c r="M304" s="8">
        <v>23</v>
      </c>
      <c r="N304" s="8">
        <v>0</v>
      </c>
      <c r="O304" s="21">
        <f t="shared" si="13"/>
        <v>1380</v>
      </c>
      <c r="P304" s="22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7">
        <v>230</v>
      </c>
      <c r="M305" s="8">
        <v>23</v>
      </c>
      <c r="N305" s="8">
        <v>0</v>
      </c>
      <c r="O305" s="21">
        <f t="shared" si="13"/>
        <v>1380</v>
      </c>
      <c r="P305" s="22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7">
        <v>230</v>
      </c>
      <c r="M306" s="8">
        <v>23</v>
      </c>
      <c r="N306" s="8">
        <v>0</v>
      </c>
      <c r="O306" s="21">
        <f t="shared" si="13"/>
        <v>1380</v>
      </c>
      <c r="P306" s="22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7">
        <v>230</v>
      </c>
      <c r="M307" s="8">
        <v>23</v>
      </c>
      <c r="N307" s="8">
        <v>0</v>
      </c>
      <c r="O307" s="21">
        <f t="shared" si="13"/>
        <v>1380</v>
      </c>
      <c r="P307" s="22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7">
        <v>230</v>
      </c>
      <c r="M308" s="8">
        <v>23</v>
      </c>
      <c r="N308" s="8">
        <v>0</v>
      </c>
      <c r="O308" s="21">
        <f t="shared" si="13"/>
        <v>1380</v>
      </c>
      <c r="P308" s="22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7">
        <v>230</v>
      </c>
      <c r="M309" s="8">
        <v>23</v>
      </c>
      <c r="N309" s="8">
        <v>0</v>
      </c>
      <c r="O309" s="21">
        <f t="shared" si="13"/>
        <v>1380</v>
      </c>
      <c r="P309" s="22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7">
        <v>230</v>
      </c>
      <c r="M310" s="8">
        <v>23</v>
      </c>
      <c r="N310" s="8">
        <v>0</v>
      </c>
      <c r="O310" s="21">
        <f t="shared" si="13"/>
        <v>1380</v>
      </c>
      <c r="P310" s="22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7">
        <v>230</v>
      </c>
      <c r="M311" s="8">
        <v>23</v>
      </c>
      <c r="N311" s="8">
        <v>0</v>
      </c>
      <c r="O311" s="21">
        <f t="shared" si="13"/>
        <v>1380</v>
      </c>
      <c r="P311" s="22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7">
        <v>230</v>
      </c>
      <c r="M312" s="8">
        <v>23</v>
      </c>
      <c r="N312" s="8">
        <v>0</v>
      </c>
      <c r="O312" s="21">
        <f t="shared" si="13"/>
        <v>1380</v>
      </c>
      <c r="P312" s="22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7">
        <v>218</v>
      </c>
      <c r="M313" s="8">
        <v>21</v>
      </c>
      <c r="N313" s="8">
        <v>8</v>
      </c>
      <c r="O313" s="21">
        <f t="shared" si="13"/>
        <v>1268</v>
      </c>
      <c r="P313" s="22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7">
        <v>212</v>
      </c>
      <c r="M314" s="8">
        <v>21</v>
      </c>
      <c r="N314" s="8">
        <v>2</v>
      </c>
      <c r="O314" s="21">
        <f t="shared" si="13"/>
        <v>1262</v>
      </c>
      <c r="P314" s="22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7">
        <v>210</v>
      </c>
      <c r="M315" s="8">
        <v>21</v>
      </c>
      <c r="N315" s="8">
        <v>0</v>
      </c>
      <c r="O315" s="21">
        <f t="shared" si="13"/>
        <v>1260</v>
      </c>
      <c r="P315" s="22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7">
        <v>201</v>
      </c>
      <c r="M316" s="8">
        <v>20</v>
      </c>
      <c r="N316" s="8">
        <v>1</v>
      </c>
      <c r="O316" s="21">
        <f t="shared" si="13"/>
        <v>1201</v>
      </c>
      <c r="P316" s="22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7">
        <v>200</v>
      </c>
      <c r="M317" s="8">
        <v>20</v>
      </c>
      <c r="N317" s="8">
        <v>0</v>
      </c>
      <c r="O317" s="21">
        <f t="shared" si="13"/>
        <v>1200</v>
      </c>
      <c r="P317" s="22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7">
        <v>200</v>
      </c>
      <c r="M318" s="8">
        <v>20</v>
      </c>
      <c r="N318" s="8">
        <v>0</v>
      </c>
      <c r="O318" s="21">
        <f t="shared" si="13"/>
        <v>1200</v>
      </c>
      <c r="P318" s="22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7">
        <v>200</v>
      </c>
      <c r="M319" s="8">
        <v>20</v>
      </c>
      <c r="N319" s="8">
        <v>0</v>
      </c>
      <c r="O319" s="21">
        <f t="shared" si="13"/>
        <v>1200</v>
      </c>
      <c r="P319" s="22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7">
        <v>200</v>
      </c>
      <c r="M320" s="8">
        <v>20</v>
      </c>
      <c r="N320" s="8">
        <v>0</v>
      </c>
      <c r="O320" s="21">
        <f t="shared" si="13"/>
        <v>1200</v>
      </c>
      <c r="P320" s="22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7">
        <v>200</v>
      </c>
      <c r="M321" s="8">
        <v>20</v>
      </c>
      <c r="N321" s="8">
        <v>0</v>
      </c>
      <c r="O321" s="21">
        <f t="shared" si="13"/>
        <v>1200</v>
      </c>
      <c r="P321" s="22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7">
        <v>200</v>
      </c>
      <c r="M322" s="8">
        <v>20</v>
      </c>
      <c r="N322" s="8">
        <v>0</v>
      </c>
      <c r="O322" s="21">
        <f t="shared" ref="O322:O385" si="16">(M322*60)+N322</f>
        <v>1200</v>
      </c>
      <c r="P322" s="22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7">
        <v>200</v>
      </c>
      <c r="M323" s="8">
        <v>20</v>
      </c>
      <c r="N323" s="8">
        <v>0</v>
      </c>
      <c r="O323" s="21">
        <f t="shared" si="16"/>
        <v>1200</v>
      </c>
      <c r="P323" s="22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7">
        <v>200</v>
      </c>
      <c r="M324" s="8">
        <v>20</v>
      </c>
      <c r="N324" s="8">
        <v>0</v>
      </c>
      <c r="O324" s="21">
        <f t="shared" si="16"/>
        <v>1200</v>
      </c>
      <c r="P324" s="22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7">
        <v>200</v>
      </c>
      <c r="M325" s="8">
        <v>20</v>
      </c>
      <c r="N325" s="8">
        <v>0</v>
      </c>
      <c r="O325" s="21">
        <f t="shared" si="16"/>
        <v>1200</v>
      </c>
      <c r="P325" s="22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7">
        <v>200</v>
      </c>
      <c r="M326" s="8">
        <v>20</v>
      </c>
      <c r="N326" s="8">
        <v>0</v>
      </c>
      <c r="O326" s="21">
        <f t="shared" si="16"/>
        <v>1200</v>
      </c>
      <c r="P326" s="22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7">
        <v>200</v>
      </c>
      <c r="M327" s="8">
        <v>20</v>
      </c>
      <c r="N327" s="8">
        <v>0</v>
      </c>
      <c r="O327" s="21">
        <f t="shared" si="16"/>
        <v>1200</v>
      </c>
      <c r="P327" s="22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7">
        <v>200</v>
      </c>
      <c r="M328" s="8">
        <v>20</v>
      </c>
      <c r="N328" s="8">
        <v>0</v>
      </c>
      <c r="O328" s="21">
        <f t="shared" si="16"/>
        <v>1200</v>
      </c>
      <c r="P328" s="22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7">
        <v>200</v>
      </c>
      <c r="M329" s="8">
        <v>20</v>
      </c>
      <c r="N329" s="8">
        <v>0</v>
      </c>
      <c r="O329" s="21">
        <f t="shared" si="16"/>
        <v>1200</v>
      </c>
      <c r="P329" s="22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7">
        <v>197</v>
      </c>
      <c r="M330" s="8">
        <v>19</v>
      </c>
      <c r="N330" s="8">
        <v>7</v>
      </c>
      <c r="O330" s="21">
        <f t="shared" si="16"/>
        <v>1147</v>
      </c>
      <c r="P330" s="22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7">
        <v>145</v>
      </c>
      <c r="M331" s="8">
        <v>14</v>
      </c>
      <c r="N331" s="8">
        <v>5</v>
      </c>
      <c r="O331" s="21">
        <f t="shared" si="16"/>
        <v>845</v>
      </c>
      <c r="P331" s="22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7">
        <v>140</v>
      </c>
      <c r="M332" s="8">
        <v>14</v>
      </c>
      <c r="N332" s="8">
        <v>0</v>
      </c>
      <c r="O332" s="21">
        <f t="shared" si="16"/>
        <v>840</v>
      </c>
      <c r="P332" s="22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7">
        <v>136</v>
      </c>
      <c r="M333" s="8">
        <v>13</v>
      </c>
      <c r="N333" s="8">
        <v>6</v>
      </c>
      <c r="O333" s="21">
        <f t="shared" si="16"/>
        <v>786</v>
      </c>
      <c r="P333" s="22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7">
        <v>130</v>
      </c>
      <c r="M334" s="8">
        <v>13</v>
      </c>
      <c r="N334" s="8">
        <v>0</v>
      </c>
      <c r="O334" s="21">
        <f t="shared" si="16"/>
        <v>780</v>
      </c>
      <c r="P334" s="22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7">
        <v>130</v>
      </c>
      <c r="M335" s="8">
        <v>13</v>
      </c>
      <c r="N335" s="8">
        <v>0</v>
      </c>
      <c r="O335" s="21">
        <f t="shared" si="16"/>
        <v>780</v>
      </c>
      <c r="P335" s="22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7">
        <v>130</v>
      </c>
      <c r="M336" s="8">
        <v>13</v>
      </c>
      <c r="N336" s="8">
        <v>0</v>
      </c>
      <c r="O336" s="21">
        <f t="shared" si="16"/>
        <v>780</v>
      </c>
      <c r="P336" s="22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7">
        <v>130</v>
      </c>
      <c r="M337" s="8">
        <v>13</v>
      </c>
      <c r="N337" s="8">
        <v>0</v>
      </c>
      <c r="O337" s="21">
        <f t="shared" si="16"/>
        <v>780</v>
      </c>
      <c r="P337" s="22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7">
        <v>130</v>
      </c>
      <c r="M338" s="8">
        <v>13</v>
      </c>
      <c r="N338" s="8">
        <v>0</v>
      </c>
      <c r="O338" s="21">
        <f t="shared" si="16"/>
        <v>780</v>
      </c>
      <c r="P338" s="22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7">
        <v>130</v>
      </c>
      <c r="M339" s="8">
        <v>13</v>
      </c>
      <c r="N339" s="8">
        <v>0</v>
      </c>
      <c r="O339" s="21">
        <f t="shared" si="16"/>
        <v>780</v>
      </c>
      <c r="P339" s="22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7">
        <v>130</v>
      </c>
      <c r="M340" s="8">
        <v>13</v>
      </c>
      <c r="N340" s="8">
        <v>0</v>
      </c>
      <c r="O340" s="21">
        <f t="shared" si="16"/>
        <v>780</v>
      </c>
      <c r="P340" s="22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7">
        <v>130</v>
      </c>
      <c r="M341" s="8">
        <v>13</v>
      </c>
      <c r="N341" s="8">
        <v>0</v>
      </c>
      <c r="O341" s="21">
        <f t="shared" si="16"/>
        <v>780</v>
      </c>
      <c r="P341" s="22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7">
        <v>130</v>
      </c>
      <c r="M342" s="8">
        <v>13</v>
      </c>
      <c r="N342" s="8">
        <v>0</v>
      </c>
      <c r="O342" s="21">
        <f t="shared" si="16"/>
        <v>780</v>
      </c>
      <c r="P342" s="22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7">
        <v>130</v>
      </c>
      <c r="M343" s="8">
        <v>13</v>
      </c>
      <c r="N343" s="8">
        <v>0</v>
      </c>
      <c r="O343" s="21">
        <f t="shared" si="16"/>
        <v>780</v>
      </c>
      <c r="P343" s="22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7">
        <v>130</v>
      </c>
      <c r="M344" s="8">
        <v>13</v>
      </c>
      <c r="N344" s="8">
        <v>0</v>
      </c>
      <c r="O344" s="21">
        <f t="shared" si="16"/>
        <v>780</v>
      </c>
      <c r="P344" s="22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7">
        <v>130</v>
      </c>
      <c r="M345" s="8">
        <v>13</v>
      </c>
      <c r="N345" s="8">
        <v>0</v>
      </c>
      <c r="O345" s="21">
        <f t="shared" si="16"/>
        <v>780</v>
      </c>
      <c r="P345" s="22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7">
        <v>130</v>
      </c>
      <c r="M346" s="8">
        <v>13</v>
      </c>
      <c r="N346" s="8">
        <v>0</v>
      </c>
      <c r="O346" s="21">
        <f t="shared" si="16"/>
        <v>780</v>
      </c>
      <c r="P346" s="22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7">
        <v>130</v>
      </c>
      <c r="M347" s="8">
        <v>13</v>
      </c>
      <c r="N347" s="8">
        <v>0</v>
      </c>
      <c r="O347" s="21">
        <f t="shared" si="16"/>
        <v>780</v>
      </c>
      <c r="P347" s="22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7">
        <v>100</v>
      </c>
      <c r="M348" s="8">
        <v>10</v>
      </c>
      <c r="N348" s="8">
        <v>0</v>
      </c>
      <c r="O348" s="21">
        <f t="shared" si="16"/>
        <v>600</v>
      </c>
      <c r="P348" s="22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7">
        <v>100</v>
      </c>
      <c r="M349" s="8">
        <v>10</v>
      </c>
      <c r="N349" s="8">
        <v>0</v>
      </c>
      <c r="O349" s="21">
        <f t="shared" si="16"/>
        <v>600</v>
      </c>
      <c r="P349" s="22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7">
        <v>100</v>
      </c>
      <c r="M350" s="8">
        <v>10</v>
      </c>
      <c r="N350" s="8">
        <v>0</v>
      </c>
      <c r="O350" s="21">
        <f t="shared" si="16"/>
        <v>600</v>
      </c>
      <c r="P350" s="22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7">
        <v>100</v>
      </c>
      <c r="M351" s="8">
        <v>10</v>
      </c>
      <c r="N351" s="8">
        <v>0</v>
      </c>
      <c r="O351" s="21">
        <f t="shared" si="16"/>
        <v>600</v>
      </c>
      <c r="P351" s="22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7">
        <v>100</v>
      </c>
      <c r="M352" s="8">
        <v>10</v>
      </c>
      <c r="N352" s="8">
        <v>0</v>
      </c>
      <c r="O352" s="21">
        <f t="shared" si="16"/>
        <v>600</v>
      </c>
      <c r="P352" s="22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7">
        <v>100</v>
      </c>
      <c r="M353" s="8">
        <v>10</v>
      </c>
      <c r="N353" s="8">
        <v>0</v>
      </c>
      <c r="O353" s="21">
        <f t="shared" si="16"/>
        <v>600</v>
      </c>
      <c r="P353" s="22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7">
        <v>100</v>
      </c>
      <c r="M354" s="8">
        <v>10</v>
      </c>
      <c r="N354" s="8">
        <v>0</v>
      </c>
      <c r="O354" s="21">
        <f t="shared" si="16"/>
        <v>600</v>
      </c>
      <c r="P354" s="22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7">
        <v>100</v>
      </c>
      <c r="M355" s="8">
        <v>10</v>
      </c>
      <c r="N355" s="8">
        <v>0</v>
      </c>
      <c r="O355" s="21">
        <f t="shared" si="16"/>
        <v>600</v>
      </c>
      <c r="P355" s="22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7">
        <v>100</v>
      </c>
      <c r="M356" s="8">
        <v>10</v>
      </c>
      <c r="N356" s="8">
        <v>0</v>
      </c>
      <c r="O356" s="21">
        <f t="shared" si="16"/>
        <v>600</v>
      </c>
      <c r="P356" s="22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7">
        <v>100</v>
      </c>
      <c r="M357" s="8">
        <v>10</v>
      </c>
      <c r="N357" s="8">
        <v>0</v>
      </c>
      <c r="O357" s="21">
        <f t="shared" si="16"/>
        <v>600</v>
      </c>
      <c r="P357" s="22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7">
        <v>100</v>
      </c>
      <c r="M358" s="8">
        <v>10</v>
      </c>
      <c r="N358" s="8">
        <v>0</v>
      </c>
      <c r="O358" s="21">
        <f t="shared" si="16"/>
        <v>600</v>
      </c>
      <c r="P358" s="22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7">
        <v>100</v>
      </c>
      <c r="M359" s="8">
        <v>10</v>
      </c>
      <c r="N359" s="8">
        <v>0</v>
      </c>
      <c r="O359" s="21">
        <f t="shared" si="16"/>
        <v>600</v>
      </c>
      <c r="P359" s="22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7">
        <v>100</v>
      </c>
      <c r="M360" s="8">
        <v>10</v>
      </c>
      <c r="N360" s="8">
        <v>0</v>
      </c>
      <c r="O360" s="21">
        <f t="shared" si="16"/>
        <v>600</v>
      </c>
      <c r="P360" s="22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7">
        <v>100</v>
      </c>
      <c r="M361" s="8">
        <v>10</v>
      </c>
      <c r="N361" s="8">
        <v>0</v>
      </c>
      <c r="O361" s="21">
        <f t="shared" si="16"/>
        <v>600</v>
      </c>
      <c r="P361" s="22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7">
        <v>100</v>
      </c>
      <c r="M362" s="8">
        <v>10</v>
      </c>
      <c r="N362" s="8">
        <v>0</v>
      </c>
      <c r="O362" s="21">
        <f t="shared" si="16"/>
        <v>600</v>
      </c>
      <c r="P362" s="22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7">
        <v>100</v>
      </c>
      <c r="M363" s="8">
        <v>10</v>
      </c>
      <c r="N363" s="8">
        <v>0</v>
      </c>
      <c r="O363" s="21">
        <f t="shared" si="16"/>
        <v>600</v>
      </c>
      <c r="P363" s="22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7">
        <v>100</v>
      </c>
      <c r="M364" s="8">
        <v>10</v>
      </c>
      <c r="N364" s="8">
        <v>0</v>
      </c>
      <c r="O364" s="21">
        <f t="shared" si="16"/>
        <v>600</v>
      </c>
      <c r="P364" s="22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7">
        <v>100</v>
      </c>
      <c r="M365" s="8">
        <v>10</v>
      </c>
      <c r="N365" s="8">
        <v>0</v>
      </c>
      <c r="O365" s="21">
        <f t="shared" si="16"/>
        <v>600</v>
      </c>
      <c r="P365" s="22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7">
        <v>100</v>
      </c>
      <c r="M366" s="8">
        <v>10</v>
      </c>
      <c r="N366" s="8">
        <v>0</v>
      </c>
      <c r="O366" s="21">
        <f t="shared" si="16"/>
        <v>600</v>
      </c>
      <c r="P366" s="22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7">
        <v>100</v>
      </c>
      <c r="M367" s="8">
        <v>10</v>
      </c>
      <c r="N367" s="8">
        <v>0</v>
      </c>
      <c r="O367" s="21">
        <f t="shared" si="16"/>
        <v>600</v>
      </c>
      <c r="P367" s="22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7">
        <v>100</v>
      </c>
      <c r="M368" s="8">
        <v>10</v>
      </c>
      <c r="N368" s="8">
        <v>0</v>
      </c>
      <c r="O368" s="21">
        <f t="shared" si="16"/>
        <v>600</v>
      </c>
      <c r="P368" s="22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7">
        <v>100</v>
      </c>
      <c r="M369" s="8">
        <v>10</v>
      </c>
      <c r="N369" s="8">
        <v>0</v>
      </c>
      <c r="O369" s="21">
        <f t="shared" si="16"/>
        <v>600</v>
      </c>
      <c r="P369" s="22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7">
        <v>100</v>
      </c>
      <c r="M370" s="8">
        <v>10</v>
      </c>
      <c r="N370" s="8">
        <v>0</v>
      </c>
      <c r="O370" s="21">
        <f t="shared" si="16"/>
        <v>600</v>
      </c>
      <c r="P370" s="22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7">
        <v>100</v>
      </c>
      <c r="M371" s="8">
        <v>10</v>
      </c>
      <c r="N371" s="8">
        <v>0</v>
      </c>
      <c r="O371" s="21">
        <f t="shared" si="16"/>
        <v>600</v>
      </c>
      <c r="P371" s="22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7">
        <v>100</v>
      </c>
      <c r="M372" s="8">
        <v>10</v>
      </c>
      <c r="N372" s="8">
        <v>0</v>
      </c>
      <c r="O372" s="21">
        <f t="shared" si="16"/>
        <v>600</v>
      </c>
      <c r="P372" s="22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7">
        <v>100</v>
      </c>
      <c r="M373" s="8">
        <v>10</v>
      </c>
      <c r="N373" s="8">
        <v>0</v>
      </c>
      <c r="O373" s="21">
        <f t="shared" si="16"/>
        <v>600</v>
      </c>
      <c r="P373" s="22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7">
        <v>100</v>
      </c>
      <c r="M374" s="8">
        <v>10</v>
      </c>
      <c r="N374" s="8">
        <v>0</v>
      </c>
      <c r="O374" s="21">
        <f t="shared" si="16"/>
        <v>600</v>
      </c>
      <c r="P374" s="22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7">
        <v>100</v>
      </c>
      <c r="M375" s="8">
        <v>10</v>
      </c>
      <c r="N375" s="8">
        <v>0</v>
      </c>
      <c r="O375" s="21">
        <f t="shared" si="16"/>
        <v>600</v>
      </c>
      <c r="P375" s="22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7">
        <v>100</v>
      </c>
      <c r="M376" s="8">
        <v>10</v>
      </c>
      <c r="N376" s="8">
        <v>0</v>
      </c>
      <c r="O376" s="21">
        <f t="shared" si="16"/>
        <v>600</v>
      </c>
      <c r="P376" s="22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7">
        <v>100</v>
      </c>
      <c r="M377" s="8">
        <v>10</v>
      </c>
      <c r="N377" s="8">
        <v>0</v>
      </c>
      <c r="O377" s="21">
        <f t="shared" si="16"/>
        <v>600</v>
      </c>
      <c r="P377" s="22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7">
        <v>100</v>
      </c>
      <c r="M378" s="8">
        <v>10</v>
      </c>
      <c r="N378" s="8">
        <v>0</v>
      </c>
      <c r="O378" s="21">
        <f t="shared" si="16"/>
        <v>600</v>
      </c>
      <c r="P378" s="22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7">
        <v>100</v>
      </c>
      <c r="M379" s="8">
        <v>10</v>
      </c>
      <c r="N379" s="8">
        <v>0</v>
      </c>
      <c r="O379" s="21">
        <f t="shared" si="16"/>
        <v>600</v>
      </c>
      <c r="P379" s="22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7">
        <v>87.3</v>
      </c>
      <c r="M380" s="8">
        <v>87</v>
      </c>
      <c r="N380" s="8">
        <v>0.3</v>
      </c>
      <c r="O380" s="21">
        <f t="shared" si="16"/>
        <v>5220.3</v>
      </c>
      <c r="P380" s="22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7">
        <v>78.8</v>
      </c>
      <c r="M381" s="8">
        <v>78</v>
      </c>
      <c r="N381" s="8">
        <v>0.8</v>
      </c>
      <c r="O381" s="21">
        <f t="shared" ref="O381" si="18">(M381*60)+N381</f>
        <v>4680.8</v>
      </c>
      <c r="P381" s="22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7">
        <v>75</v>
      </c>
      <c r="M382" s="8">
        <v>75</v>
      </c>
      <c r="O382" s="21">
        <f t="shared" si="16"/>
        <v>4500</v>
      </c>
      <c r="P382" s="22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7">
        <v>75</v>
      </c>
      <c r="M383" s="8">
        <v>75</v>
      </c>
      <c r="O383" s="21">
        <f t="shared" si="16"/>
        <v>4500</v>
      </c>
      <c r="P383" s="22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7">
        <v>75</v>
      </c>
      <c r="M384" s="8">
        <v>75</v>
      </c>
      <c r="O384" s="21">
        <f t="shared" si="16"/>
        <v>4500</v>
      </c>
      <c r="P384" s="22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7">
        <v>75</v>
      </c>
      <c r="M385" s="8">
        <v>75</v>
      </c>
      <c r="O385" s="21">
        <f t="shared" si="16"/>
        <v>4500</v>
      </c>
      <c r="P385" s="22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7">
        <v>74.599999999999994</v>
      </c>
      <c r="M386" s="8">
        <v>74</v>
      </c>
      <c r="N386" s="8">
        <v>0.6</v>
      </c>
      <c r="O386" s="21">
        <f t="shared" ref="O386:O449" si="20">(M386*60)+N386</f>
        <v>4440.6000000000004</v>
      </c>
      <c r="P386" s="22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7">
        <v>74</v>
      </c>
      <c r="M387" s="8">
        <v>74</v>
      </c>
      <c r="O387" s="21">
        <f t="shared" si="20"/>
        <v>4440</v>
      </c>
      <c r="P387" s="22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7">
        <v>74</v>
      </c>
      <c r="M388" s="8">
        <v>74</v>
      </c>
      <c r="O388" s="21">
        <f t="shared" si="20"/>
        <v>4440</v>
      </c>
      <c r="P388" s="22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7">
        <v>74</v>
      </c>
      <c r="M389" s="8">
        <v>74</v>
      </c>
      <c r="O389" s="21">
        <f t="shared" si="20"/>
        <v>4440</v>
      </c>
      <c r="P389" s="22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7">
        <v>73</v>
      </c>
      <c r="M390" s="8">
        <v>73</v>
      </c>
      <c r="O390" s="21">
        <f t="shared" si="20"/>
        <v>4380</v>
      </c>
      <c r="P390" s="22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7">
        <v>73</v>
      </c>
      <c r="M391" s="8">
        <v>73</v>
      </c>
      <c r="O391" s="21">
        <f t="shared" si="20"/>
        <v>4380</v>
      </c>
      <c r="P391" s="22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7">
        <v>72.099999999999994</v>
      </c>
      <c r="M392" s="8">
        <v>72</v>
      </c>
      <c r="N392" s="8">
        <v>0.1</v>
      </c>
      <c r="O392" s="21">
        <f t="shared" si="20"/>
        <v>4320.1000000000004</v>
      </c>
      <c r="P392" s="22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7">
        <v>72</v>
      </c>
      <c r="M393" s="8">
        <v>72</v>
      </c>
      <c r="O393" s="21">
        <f t="shared" si="20"/>
        <v>4320</v>
      </c>
      <c r="P393" s="22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7">
        <v>72</v>
      </c>
      <c r="M394" s="8">
        <v>72</v>
      </c>
      <c r="O394" s="21">
        <f t="shared" si="20"/>
        <v>4320</v>
      </c>
      <c r="P394" s="22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7">
        <v>71</v>
      </c>
      <c r="M395" s="8">
        <v>71</v>
      </c>
      <c r="O395" s="21">
        <f t="shared" si="20"/>
        <v>4260</v>
      </c>
      <c r="P395" s="22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7">
        <v>70</v>
      </c>
      <c r="M396" s="8">
        <v>70</v>
      </c>
      <c r="O396" s="21">
        <f t="shared" si="20"/>
        <v>4200</v>
      </c>
      <c r="P396" s="22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7">
        <v>70</v>
      </c>
      <c r="M397" s="8">
        <v>70</v>
      </c>
      <c r="O397" s="21">
        <f t="shared" si="20"/>
        <v>4200</v>
      </c>
      <c r="P397" s="22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7">
        <v>68.2</v>
      </c>
      <c r="M398" s="8">
        <v>68</v>
      </c>
      <c r="N398" s="8">
        <v>0.2</v>
      </c>
      <c r="O398" s="21">
        <f t="shared" si="20"/>
        <v>4080.2</v>
      </c>
      <c r="P398" s="22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7">
        <v>67.099999999999994</v>
      </c>
      <c r="M399" s="8">
        <v>67</v>
      </c>
      <c r="N399" s="8">
        <v>0.1</v>
      </c>
      <c r="O399" s="21">
        <f t="shared" si="20"/>
        <v>4020.1</v>
      </c>
      <c r="P399" s="22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7">
        <v>67</v>
      </c>
      <c r="M400" s="8">
        <v>67</v>
      </c>
      <c r="O400" s="21">
        <f t="shared" si="20"/>
        <v>4020</v>
      </c>
      <c r="P400" s="22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7">
        <v>66</v>
      </c>
      <c r="M401" s="8">
        <v>66</v>
      </c>
      <c r="O401" s="21">
        <f t="shared" si="20"/>
        <v>3960</v>
      </c>
      <c r="P401" s="22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7">
        <v>65</v>
      </c>
      <c r="M402" s="8">
        <v>65</v>
      </c>
      <c r="O402" s="21">
        <f t="shared" si="20"/>
        <v>3900</v>
      </c>
      <c r="P402" s="22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7">
        <v>65</v>
      </c>
      <c r="M403" s="8">
        <v>65</v>
      </c>
      <c r="O403" s="21">
        <f t="shared" si="20"/>
        <v>3900</v>
      </c>
      <c r="P403" s="22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7">
        <v>64</v>
      </c>
      <c r="M404" s="8">
        <v>64</v>
      </c>
      <c r="O404" s="21">
        <f t="shared" si="20"/>
        <v>3840</v>
      </c>
      <c r="P404" s="22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7">
        <v>64</v>
      </c>
      <c r="M405" s="8">
        <v>64</v>
      </c>
      <c r="O405" s="21">
        <f t="shared" si="20"/>
        <v>3840</v>
      </c>
      <c r="P405" s="22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7">
        <v>64</v>
      </c>
      <c r="M406" s="8">
        <v>64</v>
      </c>
      <c r="O406" s="21">
        <f t="shared" si="20"/>
        <v>3840</v>
      </c>
      <c r="P406" s="22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7">
        <v>62.5</v>
      </c>
      <c r="M407" s="8">
        <v>62</v>
      </c>
      <c r="N407" s="8">
        <v>0.5</v>
      </c>
      <c r="O407" s="21">
        <f t="shared" si="20"/>
        <v>3720.5</v>
      </c>
      <c r="P407" s="22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7">
        <v>62.2</v>
      </c>
      <c r="M408" s="8">
        <v>62</v>
      </c>
      <c r="N408" s="8">
        <v>0.2</v>
      </c>
      <c r="O408" s="21">
        <f t="shared" si="20"/>
        <v>3720.2</v>
      </c>
      <c r="P408" s="22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7">
        <v>62</v>
      </c>
      <c r="M409" s="8">
        <v>62</v>
      </c>
      <c r="O409" s="21">
        <f t="shared" si="20"/>
        <v>3720</v>
      </c>
      <c r="P409" s="22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7">
        <v>61.4</v>
      </c>
      <c r="M410" s="8">
        <v>61</v>
      </c>
      <c r="N410" s="8">
        <v>0.4</v>
      </c>
      <c r="O410" s="21">
        <f t="shared" si="20"/>
        <v>3660.4</v>
      </c>
      <c r="P410" s="22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7">
        <v>61</v>
      </c>
      <c r="M411" s="8">
        <v>61</v>
      </c>
      <c r="O411" s="21">
        <f t="shared" si="20"/>
        <v>3660</v>
      </c>
      <c r="P411" s="22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7">
        <v>60.9</v>
      </c>
      <c r="M412" s="8">
        <v>60</v>
      </c>
      <c r="N412" s="8">
        <v>0.9</v>
      </c>
      <c r="O412" s="21">
        <f t="shared" si="20"/>
        <v>3600.9</v>
      </c>
      <c r="P412" s="22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7">
        <v>60.3</v>
      </c>
      <c r="M413" s="8">
        <v>60</v>
      </c>
      <c r="N413" s="8">
        <v>0.3</v>
      </c>
      <c r="O413" s="21">
        <f t="shared" si="20"/>
        <v>3600.3</v>
      </c>
      <c r="P413" s="22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7">
        <v>60</v>
      </c>
      <c r="M414" s="8">
        <v>60</v>
      </c>
      <c r="O414" s="21">
        <f t="shared" si="20"/>
        <v>3600</v>
      </c>
      <c r="P414" s="22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7">
        <v>60</v>
      </c>
      <c r="M415" s="8">
        <v>60</v>
      </c>
      <c r="O415" s="21">
        <f t="shared" si="20"/>
        <v>3600</v>
      </c>
      <c r="P415" s="22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7">
        <v>60</v>
      </c>
      <c r="M416" s="8">
        <v>60</v>
      </c>
      <c r="O416" s="21">
        <f t="shared" si="20"/>
        <v>3600</v>
      </c>
      <c r="P416" s="22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7">
        <v>60</v>
      </c>
      <c r="M417" s="8">
        <v>60</v>
      </c>
      <c r="O417" s="21">
        <f t="shared" si="20"/>
        <v>3600</v>
      </c>
      <c r="P417" s="22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7">
        <v>59.3</v>
      </c>
      <c r="M418" s="8">
        <v>59</v>
      </c>
      <c r="N418" s="8">
        <v>0.3</v>
      </c>
      <c r="O418" s="21">
        <f t="shared" si="20"/>
        <v>3540.3</v>
      </c>
      <c r="P418" s="22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7">
        <v>59</v>
      </c>
      <c r="M419" s="8">
        <v>59</v>
      </c>
      <c r="O419" s="21">
        <f t="shared" si="20"/>
        <v>3540</v>
      </c>
      <c r="P419" s="22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7">
        <v>59</v>
      </c>
      <c r="M420" s="8">
        <v>59</v>
      </c>
      <c r="O420" s="21">
        <f t="shared" si="20"/>
        <v>3540</v>
      </c>
      <c r="P420" s="22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7">
        <v>58</v>
      </c>
      <c r="M421" s="8">
        <v>58</v>
      </c>
      <c r="O421" s="21">
        <f t="shared" si="20"/>
        <v>3480</v>
      </c>
      <c r="P421" s="22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7">
        <v>57.7</v>
      </c>
      <c r="M422" s="8">
        <v>57</v>
      </c>
      <c r="N422" s="8">
        <v>0.7</v>
      </c>
      <c r="O422" s="21">
        <f t="shared" si="20"/>
        <v>3420.7</v>
      </c>
      <c r="P422" s="22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7">
        <v>57</v>
      </c>
      <c r="M423" s="8">
        <v>57</v>
      </c>
      <c r="O423" s="21">
        <f t="shared" si="20"/>
        <v>3420</v>
      </c>
      <c r="P423" s="22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7">
        <v>57</v>
      </c>
      <c r="M424" s="8">
        <v>57</v>
      </c>
      <c r="O424" s="21">
        <f t="shared" si="20"/>
        <v>3420</v>
      </c>
      <c r="P424" s="22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7">
        <v>56.3</v>
      </c>
      <c r="M425" s="8">
        <v>56</v>
      </c>
      <c r="N425" s="8">
        <v>0.3</v>
      </c>
      <c r="O425" s="21">
        <f t="shared" si="20"/>
        <v>3360.3</v>
      </c>
      <c r="P425" s="22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7">
        <v>55.6</v>
      </c>
      <c r="M426" s="8">
        <v>55</v>
      </c>
      <c r="N426" s="8">
        <v>0.6</v>
      </c>
      <c r="O426" s="21">
        <f t="shared" si="20"/>
        <v>3300.6</v>
      </c>
      <c r="P426" s="22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7">
        <v>55.5</v>
      </c>
      <c r="M427" s="8">
        <v>55</v>
      </c>
      <c r="N427" s="8">
        <v>0.5</v>
      </c>
      <c r="O427" s="21">
        <f t="shared" si="20"/>
        <v>3300.5</v>
      </c>
      <c r="P427" s="22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7">
        <v>55.1</v>
      </c>
      <c r="M428" s="8">
        <v>55</v>
      </c>
      <c r="N428" s="8">
        <v>0.1</v>
      </c>
      <c r="O428" s="21">
        <f t="shared" si="20"/>
        <v>3300.1</v>
      </c>
      <c r="P428" s="22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7">
        <v>55</v>
      </c>
      <c r="M429" s="8">
        <v>55</v>
      </c>
      <c r="O429" s="21">
        <f t="shared" si="20"/>
        <v>3300</v>
      </c>
      <c r="P429" s="22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7">
        <v>55</v>
      </c>
      <c r="M430" s="8">
        <v>55</v>
      </c>
      <c r="O430" s="21">
        <f t="shared" si="20"/>
        <v>3300</v>
      </c>
      <c r="P430" s="22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7">
        <v>54</v>
      </c>
      <c r="M431" s="8">
        <v>54</v>
      </c>
      <c r="O431" s="21">
        <f t="shared" si="20"/>
        <v>3240</v>
      </c>
      <c r="P431" s="22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7">
        <v>53.6</v>
      </c>
      <c r="M432" s="8">
        <v>53</v>
      </c>
      <c r="N432" s="8">
        <v>0.6</v>
      </c>
      <c r="O432" s="21">
        <f t="shared" si="20"/>
        <v>3180.6</v>
      </c>
      <c r="P432" s="22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7">
        <v>52.1</v>
      </c>
      <c r="M433" s="8">
        <v>52</v>
      </c>
      <c r="N433" s="8">
        <v>0.1</v>
      </c>
      <c r="O433" s="21">
        <f t="shared" si="20"/>
        <v>3120.1</v>
      </c>
      <c r="P433" s="22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7">
        <v>52</v>
      </c>
      <c r="M434" s="8">
        <v>52</v>
      </c>
      <c r="O434" s="21">
        <f t="shared" si="20"/>
        <v>3120</v>
      </c>
      <c r="P434" s="22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7">
        <v>51.7</v>
      </c>
      <c r="M435" s="8">
        <v>51</v>
      </c>
      <c r="N435" s="8">
        <v>0.7</v>
      </c>
      <c r="O435" s="21">
        <f t="shared" si="20"/>
        <v>3060.7</v>
      </c>
      <c r="P435" s="22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7">
        <v>51</v>
      </c>
      <c r="M436" s="8">
        <v>51</v>
      </c>
      <c r="O436" s="21">
        <f t="shared" si="20"/>
        <v>3060</v>
      </c>
      <c r="P436" s="22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7">
        <v>51</v>
      </c>
      <c r="M437" s="8">
        <v>51</v>
      </c>
      <c r="O437" s="21">
        <f t="shared" si="20"/>
        <v>3060</v>
      </c>
      <c r="P437" s="22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7">
        <v>50.5</v>
      </c>
      <c r="M438" s="8">
        <v>50</v>
      </c>
      <c r="N438" s="8">
        <v>0.5</v>
      </c>
      <c r="O438" s="21">
        <f t="shared" si="20"/>
        <v>3000.5</v>
      </c>
      <c r="P438" s="22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7">
        <v>50</v>
      </c>
      <c r="M439" s="8">
        <v>50</v>
      </c>
      <c r="O439" s="21">
        <f t="shared" si="20"/>
        <v>3000</v>
      </c>
      <c r="P439" s="22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7">
        <v>50</v>
      </c>
      <c r="M440" s="8">
        <v>50</v>
      </c>
      <c r="O440" s="21">
        <f t="shared" si="20"/>
        <v>3000</v>
      </c>
      <c r="P440" s="22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7">
        <v>50</v>
      </c>
      <c r="M441" s="8">
        <v>50</v>
      </c>
      <c r="O441" s="21">
        <f t="shared" si="20"/>
        <v>3000</v>
      </c>
      <c r="P441" s="22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7">
        <v>49.8</v>
      </c>
      <c r="M442" s="8">
        <v>49</v>
      </c>
      <c r="N442" s="8">
        <v>0.8</v>
      </c>
      <c r="O442" s="21">
        <f t="shared" si="20"/>
        <v>2940.8</v>
      </c>
      <c r="P442" s="22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7">
        <v>49.6</v>
      </c>
      <c r="M443" s="8">
        <v>49</v>
      </c>
      <c r="N443" s="8">
        <v>0.6</v>
      </c>
      <c r="O443" s="21">
        <f t="shared" si="20"/>
        <v>2940.6</v>
      </c>
      <c r="P443" s="22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7">
        <v>49.4</v>
      </c>
      <c r="M444" s="8">
        <v>49</v>
      </c>
      <c r="N444" s="8">
        <v>0.4</v>
      </c>
      <c r="O444" s="21">
        <f t="shared" si="20"/>
        <v>2940.4</v>
      </c>
      <c r="P444" s="22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7">
        <v>49</v>
      </c>
      <c r="M445" s="8">
        <v>49</v>
      </c>
      <c r="O445" s="21">
        <f t="shared" si="20"/>
        <v>2940</v>
      </c>
      <c r="P445" s="22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7">
        <v>49</v>
      </c>
      <c r="M446" s="8">
        <v>49</v>
      </c>
      <c r="O446" s="21">
        <f t="shared" si="20"/>
        <v>2940</v>
      </c>
      <c r="P446" s="22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7">
        <v>49</v>
      </c>
      <c r="M447" s="8">
        <v>49</v>
      </c>
      <c r="O447" s="21">
        <f t="shared" si="20"/>
        <v>2940</v>
      </c>
      <c r="P447" s="22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7">
        <v>48</v>
      </c>
      <c r="M448" s="8">
        <v>48</v>
      </c>
      <c r="O448" s="21">
        <f t="shared" si="20"/>
        <v>2880</v>
      </c>
      <c r="P448" s="22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7">
        <v>47.8</v>
      </c>
      <c r="M449" s="8">
        <v>47</v>
      </c>
      <c r="N449" s="8">
        <v>0.8</v>
      </c>
      <c r="O449" s="21">
        <f t="shared" si="20"/>
        <v>2820.8</v>
      </c>
      <c r="P449" s="22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7">
        <v>47.6</v>
      </c>
      <c r="M450" s="8">
        <v>47</v>
      </c>
      <c r="N450" s="8">
        <v>0.6</v>
      </c>
      <c r="O450" s="21">
        <f t="shared" ref="O450:O513" si="23">(M450*60)+N450</f>
        <v>2820.6</v>
      </c>
      <c r="P450" s="22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7">
        <v>47.2</v>
      </c>
      <c r="M451" s="8">
        <v>47</v>
      </c>
      <c r="N451" s="8">
        <v>0.2</v>
      </c>
      <c r="O451" s="21">
        <f t="shared" si="23"/>
        <v>2820.2</v>
      </c>
      <c r="P451" s="22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7">
        <v>47</v>
      </c>
      <c r="M452" s="8">
        <v>47</v>
      </c>
      <c r="O452" s="21">
        <f t="shared" si="23"/>
        <v>2820</v>
      </c>
      <c r="P452" s="22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7">
        <v>47</v>
      </c>
      <c r="M453" s="8">
        <v>47</v>
      </c>
      <c r="O453" s="21">
        <f t="shared" si="23"/>
        <v>2820</v>
      </c>
      <c r="P453" s="22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7">
        <v>46.9</v>
      </c>
      <c r="M454" s="8">
        <v>46</v>
      </c>
      <c r="N454" s="8">
        <v>0.9</v>
      </c>
      <c r="O454" s="21">
        <f t="shared" si="23"/>
        <v>2760.9</v>
      </c>
      <c r="P454" s="22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7">
        <v>46.4</v>
      </c>
      <c r="M455" s="8">
        <v>46</v>
      </c>
      <c r="N455" s="8">
        <v>0.4</v>
      </c>
      <c r="O455" s="21">
        <f t="shared" si="23"/>
        <v>2760.4</v>
      </c>
      <c r="P455" s="22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7">
        <v>46.2</v>
      </c>
      <c r="M456" s="8">
        <v>46</v>
      </c>
      <c r="N456" s="8">
        <v>0.2</v>
      </c>
      <c r="O456" s="21">
        <f t="shared" si="23"/>
        <v>2760.2</v>
      </c>
      <c r="P456" s="22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7">
        <v>46</v>
      </c>
      <c r="M457" s="8">
        <v>46</v>
      </c>
      <c r="O457" s="21">
        <f t="shared" si="23"/>
        <v>2760</v>
      </c>
      <c r="P457" s="22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7">
        <v>46</v>
      </c>
      <c r="M458" s="8">
        <v>46</v>
      </c>
      <c r="O458" s="21">
        <f t="shared" si="23"/>
        <v>2760</v>
      </c>
      <c r="P458" s="22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7">
        <v>46</v>
      </c>
      <c r="M459" s="8">
        <v>46</v>
      </c>
      <c r="O459" s="21">
        <f t="shared" si="23"/>
        <v>2760</v>
      </c>
      <c r="P459" s="22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7">
        <v>45.8</v>
      </c>
      <c r="M460" s="8">
        <v>45</v>
      </c>
      <c r="N460" s="8">
        <v>0.8</v>
      </c>
      <c r="O460" s="21">
        <f t="shared" si="23"/>
        <v>2700.8</v>
      </c>
      <c r="P460" s="22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7">
        <v>45.4</v>
      </c>
      <c r="M461" s="8">
        <v>45</v>
      </c>
      <c r="N461" s="8">
        <v>0.4</v>
      </c>
      <c r="O461" s="21">
        <f t="shared" si="23"/>
        <v>2700.4</v>
      </c>
      <c r="P461" s="22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7">
        <v>45.2</v>
      </c>
      <c r="M462" s="8">
        <v>45</v>
      </c>
      <c r="N462" s="8">
        <v>0.2</v>
      </c>
      <c r="O462" s="21">
        <f t="shared" si="23"/>
        <v>2700.2</v>
      </c>
      <c r="P462" s="22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7">
        <v>45</v>
      </c>
      <c r="M463" s="8">
        <v>45</v>
      </c>
      <c r="O463" s="21">
        <f t="shared" si="23"/>
        <v>2700</v>
      </c>
      <c r="P463" s="22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7">
        <v>45</v>
      </c>
      <c r="M464" s="8">
        <v>45</v>
      </c>
      <c r="O464" s="21">
        <f t="shared" si="23"/>
        <v>2700</v>
      </c>
      <c r="P464" s="22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7">
        <v>44.4</v>
      </c>
      <c r="M465" s="8">
        <v>44</v>
      </c>
      <c r="N465" s="8">
        <v>0.4</v>
      </c>
      <c r="O465" s="21">
        <f t="shared" si="23"/>
        <v>2640.4</v>
      </c>
      <c r="P465" s="22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7">
        <v>44.3</v>
      </c>
      <c r="M466" s="8">
        <v>44</v>
      </c>
      <c r="N466" s="8">
        <v>0.3</v>
      </c>
      <c r="O466" s="21">
        <f t="shared" si="23"/>
        <v>2640.3</v>
      </c>
      <c r="P466" s="22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7">
        <v>44</v>
      </c>
      <c r="M467" s="8">
        <v>44</v>
      </c>
      <c r="O467" s="21">
        <f t="shared" si="23"/>
        <v>2640</v>
      </c>
      <c r="P467" s="22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7">
        <v>44</v>
      </c>
      <c r="M468" s="8">
        <v>44</v>
      </c>
      <c r="O468" s="21">
        <f t="shared" si="23"/>
        <v>2640</v>
      </c>
      <c r="P468" s="22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7">
        <v>44</v>
      </c>
      <c r="M469" s="8">
        <v>44</v>
      </c>
      <c r="O469" s="21">
        <f t="shared" si="23"/>
        <v>2640</v>
      </c>
      <c r="P469" s="22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7">
        <v>44</v>
      </c>
      <c r="M470" s="8">
        <v>44</v>
      </c>
      <c r="O470" s="21">
        <f t="shared" si="23"/>
        <v>2640</v>
      </c>
      <c r="P470" s="22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7">
        <v>43.9</v>
      </c>
      <c r="M471" s="8">
        <v>43</v>
      </c>
      <c r="N471" s="8">
        <v>0.9</v>
      </c>
      <c r="O471" s="21">
        <f t="shared" si="23"/>
        <v>2580.9</v>
      </c>
      <c r="P471" s="22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7">
        <v>43</v>
      </c>
      <c r="M472" s="8">
        <v>43</v>
      </c>
      <c r="O472" s="21">
        <f t="shared" si="23"/>
        <v>2580</v>
      </c>
      <c r="P472" s="22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7">
        <v>43</v>
      </c>
      <c r="M473" s="8">
        <v>43</v>
      </c>
      <c r="O473" s="21">
        <f t="shared" si="23"/>
        <v>2580</v>
      </c>
      <c r="P473" s="22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7">
        <v>42.9</v>
      </c>
      <c r="M474" s="8">
        <v>42</v>
      </c>
      <c r="N474" s="8">
        <v>0.9</v>
      </c>
      <c r="O474" s="21">
        <f t="shared" si="23"/>
        <v>2520.9</v>
      </c>
      <c r="P474" s="22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7">
        <v>42.8</v>
      </c>
      <c r="M475" s="8">
        <v>42</v>
      </c>
      <c r="N475" s="8">
        <v>0.8</v>
      </c>
      <c r="O475" s="21">
        <f t="shared" si="23"/>
        <v>2520.8000000000002</v>
      </c>
      <c r="P475" s="22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7">
        <v>42</v>
      </c>
      <c r="M476" s="8">
        <v>42</v>
      </c>
      <c r="O476" s="21">
        <f t="shared" si="23"/>
        <v>2520</v>
      </c>
      <c r="P476" s="22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7">
        <v>42</v>
      </c>
      <c r="M477" s="8">
        <v>42</v>
      </c>
      <c r="O477" s="21">
        <f t="shared" si="23"/>
        <v>2520</v>
      </c>
      <c r="P477" s="22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7">
        <v>41.9</v>
      </c>
      <c r="M478" s="8">
        <v>41</v>
      </c>
      <c r="N478" s="8">
        <v>0.9</v>
      </c>
      <c r="O478" s="21">
        <f t="shared" si="23"/>
        <v>2460.9</v>
      </c>
      <c r="P478" s="22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7">
        <v>41.5</v>
      </c>
      <c r="M479" s="8">
        <v>41</v>
      </c>
      <c r="N479" s="8">
        <v>0.5</v>
      </c>
      <c r="O479" s="21">
        <f t="shared" si="23"/>
        <v>2460.5</v>
      </c>
      <c r="P479" s="22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7">
        <v>41.4</v>
      </c>
      <c r="M480" s="8">
        <v>41</v>
      </c>
      <c r="N480" s="8">
        <v>0.4</v>
      </c>
      <c r="O480" s="21">
        <f t="shared" si="23"/>
        <v>2460.4</v>
      </c>
      <c r="P480" s="22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7">
        <v>41.3</v>
      </c>
      <c r="M481" s="8">
        <v>41</v>
      </c>
      <c r="N481" s="8">
        <v>0.3</v>
      </c>
      <c r="O481" s="21">
        <f t="shared" si="23"/>
        <v>2460.3000000000002</v>
      </c>
      <c r="P481" s="22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7">
        <v>41.1</v>
      </c>
      <c r="M482" s="8">
        <v>41</v>
      </c>
      <c r="N482" s="8">
        <v>0.1</v>
      </c>
      <c r="O482" s="21">
        <f t="shared" si="23"/>
        <v>2460.1</v>
      </c>
      <c r="P482" s="22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7">
        <v>41.1</v>
      </c>
      <c r="M483" s="8">
        <v>41</v>
      </c>
      <c r="N483" s="8">
        <v>0.1</v>
      </c>
      <c r="O483" s="21">
        <f t="shared" si="23"/>
        <v>2460.1</v>
      </c>
      <c r="P483" s="22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7">
        <v>41.1</v>
      </c>
      <c r="M484" s="8">
        <v>41</v>
      </c>
      <c r="N484" s="8">
        <v>0.1</v>
      </c>
      <c r="O484" s="21">
        <f t="shared" si="23"/>
        <v>2460.1</v>
      </c>
      <c r="P484" s="22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7">
        <v>41</v>
      </c>
      <c r="M485" s="8">
        <v>41</v>
      </c>
      <c r="O485" s="21">
        <f t="shared" si="23"/>
        <v>2460</v>
      </c>
      <c r="P485" s="22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7">
        <v>41</v>
      </c>
      <c r="M486" s="8">
        <v>41</v>
      </c>
      <c r="O486" s="21">
        <f t="shared" si="23"/>
        <v>2460</v>
      </c>
      <c r="P486" s="22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7">
        <v>41</v>
      </c>
      <c r="M487" s="8">
        <v>41</v>
      </c>
      <c r="O487" s="21">
        <f t="shared" si="23"/>
        <v>2460</v>
      </c>
      <c r="P487" s="22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7">
        <v>41</v>
      </c>
      <c r="M488" s="8">
        <v>41</v>
      </c>
      <c r="O488" s="21">
        <f t="shared" si="23"/>
        <v>2460</v>
      </c>
      <c r="P488" s="22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7">
        <v>40.9</v>
      </c>
      <c r="M489" s="8">
        <v>40</v>
      </c>
      <c r="N489" s="8">
        <v>0.9</v>
      </c>
      <c r="O489" s="21">
        <f t="shared" si="23"/>
        <v>2400.9</v>
      </c>
      <c r="P489" s="22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7">
        <v>40.5</v>
      </c>
      <c r="M490" s="8">
        <v>40</v>
      </c>
      <c r="N490" s="8">
        <v>0.5</v>
      </c>
      <c r="O490" s="21">
        <f t="shared" si="23"/>
        <v>2400.5</v>
      </c>
      <c r="P490" s="22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7">
        <v>40.1</v>
      </c>
      <c r="M491" s="8">
        <v>40</v>
      </c>
      <c r="N491" s="8">
        <v>0.1</v>
      </c>
      <c r="O491" s="21">
        <f t="shared" si="23"/>
        <v>2400.1</v>
      </c>
      <c r="P491" s="22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7">
        <v>40.1</v>
      </c>
      <c r="M492" s="8">
        <v>40</v>
      </c>
      <c r="N492" s="8">
        <v>0.1</v>
      </c>
      <c r="O492" s="21">
        <f t="shared" si="23"/>
        <v>2400.1</v>
      </c>
      <c r="P492" s="22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7">
        <v>40</v>
      </c>
      <c r="M493" s="8">
        <v>40</v>
      </c>
      <c r="O493" s="21">
        <f t="shared" si="23"/>
        <v>2400</v>
      </c>
      <c r="P493" s="22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7">
        <v>40</v>
      </c>
      <c r="M494" s="8">
        <v>40</v>
      </c>
      <c r="O494" s="21">
        <f t="shared" si="23"/>
        <v>2400</v>
      </c>
      <c r="P494" s="22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7">
        <v>40</v>
      </c>
      <c r="M495" s="8">
        <v>40</v>
      </c>
      <c r="O495" s="21">
        <f t="shared" si="23"/>
        <v>2400</v>
      </c>
      <c r="P495" s="22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7">
        <v>40</v>
      </c>
      <c r="M496" s="8">
        <v>40</v>
      </c>
      <c r="O496" s="21">
        <f t="shared" si="23"/>
        <v>2400</v>
      </c>
      <c r="P496" s="22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7">
        <v>40</v>
      </c>
      <c r="M497" s="8">
        <v>40</v>
      </c>
      <c r="O497" s="21">
        <f t="shared" si="23"/>
        <v>2400</v>
      </c>
      <c r="P497" s="22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7">
        <v>40</v>
      </c>
      <c r="M498" s="8">
        <v>40</v>
      </c>
      <c r="O498" s="21">
        <f t="shared" si="23"/>
        <v>2400</v>
      </c>
      <c r="P498" s="22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7">
        <v>40</v>
      </c>
      <c r="M499" s="8">
        <v>40</v>
      </c>
      <c r="O499" s="21">
        <f t="shared" si="23"/>
        <v>2400</v>
      </c>
      <c r="P499" s="22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7">
        <v>40</v>
      </c>
      <c r="M500" s="8">
        <v>40</v>
      </c>
      <c r="O500" s="21">
        <f t="shared" si="23"/>
        <v>2400</v>
      </c>
      <c r="P500" s="22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7">
        <v>39</v>
      </c>
      <c r="M501" s="8">
        <v>39</v>
      </c>
      <c r="O501" s="21">
        <f t="shared" si="23"/>
        <v>2340</v>
      </c>
      <c r="P501" s="22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7">
        <v>39</v>
      </c>
      <c r="M502" s="8">
        <v>39</v>
      </c>
      <c r="O502" s="21">
        <f t="shared" si="23"/>
        <v>2340</v>
      </c>
      <c r="P502" s="22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7">
        <v>39</v>
      </c>
      <c r="M503" s="8">
        <v>39</v>
      </c>
      <c r="O503" s="21">
        <f t="shared" si="23"/>
        <v>2340</v>
      </c>
      <c r="P503" s="22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7">
        <v>39</v>
      </c>
      <c r="M504" s="8">
        <v>39</v>
      </c>
      <c r="O504" s="21">
        <f t="shared" si="23"/>
        <v>2340</v>
      </c>
      <c r="P504" s="22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7">
        <v>39</v>
      </c>
      <c r="M505" s="8">
        <v>39</v>
      </c>
      <c r="O505" s="21">
        <f t="shared" si="23"/>
        <v>2340</v>
      </c>
      <c r="P505" s="22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7">
        <v>39</v>
      </c>
      <c r="M506" s="8">
        <v>39</v>
      </c>
      <c r="O506" s="21">
        <f t="shared" si="23"/>
        <v>2340</v>
      </c>
      <c r="P506" s="22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7">
        <v>39</v>
      </c>
      <c r="M507" s="8">
        <v>39</v>
      </c>
      <c r="O507" s="21">
        <f t="shared" si="23"/>
        <v>2340</v>
      </c>
      <c r="P507" s="22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7">
        <v>39</v>
      </c>
      <c r="M508" s="8">
        <v>39</v>
      </c>
      <c r="O508" s="21">
        <f t="shared" si="23"/>
        <v>2340</v>
      </c>
      <c r="P508" s="22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7">
        <v>39</v>
      </c>
      <c r="M509" s="8">
        <v>39</v>
      </c>
      <c r="O509" s="21">
        <f t="shared" si="23"/>
        <v>2340</v>
      </c>
      <c r="P509" s="22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7">
        <v>38.5</v>
      </c>
      <c r="M510" s="8">
        <v>38</v>
      </c>
      <c r="N510" s="8">
        <v>0.5</v>
      </c>
      <c r="O510" s="21">
        <f t="shared" si="23"/>
        <v>2280.5</v>
      </c>
      <c r="P510" s="22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7">
        <v>38</v>
      </c>
      <c r="M511" s="8">
        <v>38</v>
      </c>
      <c r="O511" s="21">
        <f t="shared" si="23"/>
        <v>2280</v>
      </c>
      <c r="P511" s="22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7">
        <v>38</v>
      </c>
      <c r="M512" s="8">
        <v>38</v>
      </c>
      <c r="O512" s="21">
        <f t="shared" si="23"/>
        <v>2280</v>
      </c>
      <c r="P512" s="22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7">
        <v>38</v>
      </c>
      <c r="M513" s="8">
        <v>38</v>
      </c>
      <c r="O513" s="21">
        <f t="shared" si="23"/>
        <v>2280</v>
      </c>
      <c r="P513" s="22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7">
        <v>38</v>
      </c>
      <c r="M514" s="8">
        <v>38</v>
      </c>
      <c r="O514" s="21">
        <f t="shared" ref="O514:O577" si="26">(M514*60)+N514</f>
        <v>2280</v>
      </c>
      <c r="P514" s="22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7">
        <v>38</v>
      </c>
      <c r="M515" s="8">
        <v>38</v>
      </c>
      <c r="O515" s="21">
        <f t="shared" si="26"/>
        <v>2280</v>
      </c>
      <c r="P515" s="22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7">
        <v>38</v>
      </c>
      <c r="M516" s="8">
        <v>38</v>
      </c>
      <c r="O516" s="21">
        <f t="shared" si="26"/>
        <v>2280</v>
      </c>
      <c r="P516" s="22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7">
        <v>38</v>
      </c>
      <c r="M517" s="8">
        <v>38</v>
      </c>
      <c r="O517" s="21">
        <f t="shared" si="26"/>
        <v>2280</v>
      </c>
      <c r="P517" s="22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7">
        <v>37.9</v>
      </c>
      <c r="M518" s="8">
        <v>37</v>
      </c>
      <c r="N518" s="8">
        <v>0.9</v>
      </c>
      <c r="O518" s="21">
        <f t="shared" si="26"/>
        <v>2220.9</v>
      </c>
      <c r="P518" s="22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7">
        <v>37.6</v>
      </c>
      <c r="M519" s="8">
        <v>37</v>
      </c>
      <c r="N519" s="8">
        <v>0.6</v>
      </c>
      <c r="O519" s="21">
        <f t="shared" si="26"/>
        <v>2220.6</v>
      </c>
      <c r="P519" s="22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7">
        <v>37.6</v>
      </c>
      <c r="M520" s="8">
        <v>37</v>
      </c>
      <c r="N520" s="8">
        <v>0.6</v>
      </c>
      <c r="O520" s="21">
        <f t="shared" si="26"/>
        <v>2220.6</v>
      </c>
      <c r="P520" s="22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7">
        <v>37.299999999999997</v>
      </c>
      <c r="M521" s="8">
        <v>37</v>
      </c>
      <c r="N521" s="8">
        <v>0.3</v>
      </c>
      <c r="O521" s="21">
        <f t="shared" si="26"/>
        <v>2220.3000000000002</v>
      </c>
      <c r="P521" s="22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7">
        <v>37</v>
      </c>
      <c r="M522" s="8">
        <v>37</v>
      </c>
      <c r="O522" s="21">
        <f t="shared" si="26"/>
        <v>2220</v>
      </c>
      <c r="P522" s="22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7">
        <v>37</v>
      </c>
      <c r="M523" s="8">
        <v>37</v>
      </c>
      <c r="O523" s="21">
        <f t="shared" si="26"/>
        <v>2220</v>
      </c>
      <c r="P523" s="22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7">
        <v>37</v>
      </c>
      <c r="M524" s="8">
        <v>37</v>
      </c>
      <c r="O524" s="21">
        <f t="shared" si="26"/>
        <v>2220</v>
      </c>
      <c r="P524" s="22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7">
        <v>36.799999999999997</v>
      </c>
      <c r="M525" s="8">
        <v>36</v>
      </c>
      <c r="N525" s="8">
        <v>0.8</v>
      </c>
      <c r="O525" s="21">
        <f t="shared" si="26"/>
        <v>2160.8000000000002</v>
      </c>
      <c r="P525" s="22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7">
        <v>36.700000000000003</v>
      </c>
      <c r="M526" s="8">
        <v>36</v>
      </c>
      <c r="N526" s="8">
        <v>0.7</v>
      </c>
      <c r="O526" s="21">
        <f t="shared" si="26"/>
        <v>2160.6999999999998</v>
      </c>
      <c r="P526" s="22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7">
        <v>36.6</v>
      </c>
      <c r="M527" s="8">
        <v>36</v>
      </c>
      <c r="N527" s="8">
        <v>0.6</v>
      </c>
      <c r="O527" s="21">
        <f t="shared" si="26"/>
        <v>2160.6</v>
      </c>
      <c r="P527" s="22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7">
        <v>36</v>
      </c>
      <c r="M528" s="8">
        <v>36</v>
      </c>
      <c r="O528" s="21">
        <f t="shared" si="26"/>
        <v>2160</v>
      </c>
      <c r="P528" s="22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7">
        <v>36</v>
      </c>
      <c r="M529" s="8">
        <v>36</v>
      </c>
      <c r="O529" s="21">
        <f t="shared" si="26"/>
        <v>2160</v>
      </c>
      <c r="P529" s="22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7">
        <v>36</v>
      </c>
      <c r="M530" s="8">
        <v>36</v>
      </c>
      <c r="O530" s="21">
        <f t="shared" si="26"/>
        <v>2160</v>
      </c>
      <c r="P530" s="22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7">
        <v>36</v>
      </c>
      <c r="M531" s="8">
        <v>36</v>
      </c>
      <c r="O531" s="21">
        <f t="shared" si="26"/>
        <v>2160</v>
      </c>
      <c r="P531" s="22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7">
        <v>35</v>
      </c>
      <c r="M532" s="8">
        <v>35</v>
      </c>
      <c r="O532" s="21">
        <f t="shared" si="26"/>
        <v>2100</v>
      </c>
      <c r="P532" s="22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7">
        <v>35</v>
      </c>
      <c r="M533" s="8">
        <v>35</v>
      </c>
      <c r="O533" s="21">
        <f t="shared" si="26"/>
        <v>2100</v>
      </c>
      <c r="P533" s="22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7">
        <v>35</v>
      </c>
      <c r="M534" s="8">
        <v>35</v>
      </c>
      <c r="O534" s="21">
        <f t="shared" si="26"/>
        <v>2100</v>
      </c>
      <c r="P534" s="22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7">
        <v>35</v>
      </c>
      <c r="M535" s="8">
        <v>35</v>
      </c>
      <c r="O535" s="21">
        <f t="shared" si="26"/>
        <v>2100</v>
      </c>
      <c r="P535" s="22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7">
        <v>34.700000000000003</v>
      </c>
      <c r="M536" s="8">
        <v>34</v>
      </c>
      <c r="N536" s="8">
        <v>0.7</v>
      </c>
      <c r="O536" s="21">
        <f t="shared" si="26"/>
        <v>2040.7</v>
      </c>
      <c r="P536" s="22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7">
        <v>34</v>
      </c>
      <c r="M537" s="8">
        <v>34</v>
      </c>
      <c r="O537" s="21">
        <f t="shared" si="26"/>
        <v>2040</v>
      </c>
      <c r="P537" s="22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7">
        <v>34</v>
      </c>
      <c r="M538" s="8">
        <v>34</v>
      </c>
      <c r="O538" s="21">
        <f t="shared" si="26"/>
        <v>2040</v>
      </c>
      <c r="P538" s="22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7">
        <v>34</v>
      </c>
      <c r="M539" s="8">
        <v>34</v>
      </c>
      <c r="O539" s="21">
        <f t="shared" si="26"/>
        <v>2040</v>
      </c>
      <c r="P539" s="22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7">
        <v>33.5</v>
      </c>
      <c r="M540" s="8">
        <v>33</v>
      </c>
      <c r="N540" s="8">
        <v>0.5</v>
      </c>
      <c r="O540" s="21">
        <f t="shared" si="26"/>
        <v>1980.5</v>
      </c>
      <c r="P540" s="22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7">
        <v>33.299999999999997</v>
      </c>
      <c r="M541" s="8">
        <v>33</v>
      </c>
      <c r="N541" s="8">
        <v>0.3</v>
      </c>
      <c r="O541" s="21">
        <f t="shared" si="26"/>
        <v>1980.3</v>
      </c>
      <c r="P541" s="22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7">
        <v>33</v>
      </c>
      <c r="M542" s="8">
        <v>33</v>
      </c>
      <c r="O542" s="21">
        <f t="shared" si="26"/>
        <v>1980</v>
      </c>
      <c r="P542" s="22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7">
        <v>33</v>
      </c>
      <c r="M543" s="8">
        <v>33</v>
      </c>
      <c r="O543" s="21">
        <f t="shared" si="26"/>
        <v>1980</v>
      </c>
      <c r="P543" s="22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7">
        <v>33</v>
      </c>
      <c r="M544" s="8">
        <v>33</v>
      </c>
      <c r="O544" s="21">
        <f t="shared" si="26"/>
        <v>1980</v>
      </c>
      <c r="P544" s="22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7">
        <v>32.799999999999997</v>
      </c>
      <c r="M545" s="8">
        <v>32</v>
      </c>
      <c r="N545" s="8">
        <v>0.8</v>
      </c>
      <c r="O545" s="21">
        <f t="shared" si="26"/>
        <v>1920.8</v>
      </c>
      <c r="P545" s="22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7">
        <v>32.700000000000003</v>
      </c>
      <c r="M546" s="8">
        <v>32</v>
      </c>
      <c r="N546" s="8">
        <v>0.7</v>
      </c>
      <c r="O546" s="21">
        <f t="shared" si="26"/>
        <v>1920.7</v>
      </c>
      <c r="P546" s="22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7">
        <v>32</v>
      </c>
      <c r="M547" s="8">
        <v>32</v>
      </c>
      <c r="O547" s="21">
        <f t="shared" si="26"/>
        <v>1920</v>
      </c>
      <c r="P547" s="22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7">
        <v>32</v>
      </c>
      <c r="M548" s="8">
        <v>32</v>
      </c>
      <c r="O548" s="21">
        <f t="shared" si="26"/>
        <v>1920</v>
      </c>
      <c r="P548" s="22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7">
        <v>32</v>
      </c>
      <c r="M549" s="8">
        <v>32</v>
      </c>
      <c r="O549" s="21">
        <f t="shared" si="26"/>
        <v>1920</v>
      </c>
      <c r="P549" s="22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7">
        <v>31.7</v>
      </c>
      <c r="M550" s="8">
        <v>31</v>
      </c>
      <c r="N550" s="8">
        <v>0.7</v>
      </c>
      <c r="O550" s="21">
        <f t="shared" si="26"/>
        <v>1860.7</v>
      </c>
      <c r="P550" s="22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7">
        <v>31.1</v>
      </c>
      <c r="M551" s="8">
        <v>31</v>
      </c>
      <c r="N551" s="8">
        <v>0.1</v>
      </c>
      <c r="O551" s="21">
        <f t="shared" si="26"/>
        <v>1860.1</v>
      </c>
      <c r="P551" s="22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7">
        <v>31</v>
      </c>
      <c r="M552" s="8">
        <v>31</v>
      </c>
      <c r="O552" s="21">
        <f t="shared" si="26"/>
        <v>1860</v>
      </c>
      <c r="P552" s="22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7">
        <v>30.1</v>
      </c>
      <c r="M553" s="8">
        <v>30</v>
      </c>
      <c r="N553" s="8">
        <v>0.1</v>
      </c>
      <c r="O553" s="21">
        <f t="shared" si="26"/>
        <v>1800.1</v>
      </c>
      <c r="P553" s="22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7">
        <v>30</v>
      </c>
      <c r="M554" s="8">
        <v>30</v>
      </c>
      <c r="O554" s="21">
        <f t="shared" si="26"/>
        <v>1800</v>
      </c>
      <c r="P554" s="22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7">
        <v>30</v>
      </c>
      <c r="M555" s="8">
        <v>30</v>
      </c>
      <c r="O555" s="21">
        <f t="shared" si="26"/>
        <v>1800</v>
      </c>
      <c r="P555" s="22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7">
        <v>30</v>
      </c>
      <c r="M556" s="8">
        <v>30</v>
      </c>
      <c r="O556" s="21">
        <f t="shared" si="26"/>
        <v>1800</v>
      </c>
      <c r="P556" s="22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7">
        <v>30</v>
      </c>
      <c r="M557" s="8">
        <v>30</v>
      </c>
      <c r="O557" s="21">
        <f t="shared" si="26"/>
        <v>1800</v>
      </c>
      <c r="P557" s="22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7">
        <v>30</v>
      </c>
      <c r="M558" s="8">
        <v>30</v>
      </c>
      <c r="O558" s="21">
        <f t="shared" si="26"/>
        <v>1800</v>
      </c>
      <c r="P558" s="22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7">
        <v>30</v>
      </c>
      <c r="M559" s="8">
        <v>30</v>
      </c>
      <c r="O559" s="21">
        <f t="shared" si="26"/>
        <v>1800</v>
      </c>
      <c r="P559" s="22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7">
        <v>30</v>
      </c>
      <c r="M560" s="8">
        <v>30</v>
      </c>
      <c r="O560" s="21">
        <f t="shared" si="26"/>
        <v>1800</v>
      </c>
      <c r="P560" s="22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7">
        <v>30</v>
      </c>
      <c r="M561" s="8">
        <v>30</v>
      </c>
      <c r="O561" s="21">
        <f t="shared" si="26"/>
        <v>1800</v>
      </c>
      <c r="P561" s="22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7">
        <v>30</v>
      </c>
      <c r="M562" s="8">
        <v>30</v>
      </c>
      <c r="O562" s="21">
        <f t="shared" si="26"/>
        <v>1800</v>
      </c>
      <c r="P562" s="22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7">
        <v>30</v>
      </c>
      <c r="M563" s="8">
        <v>30</v>
      </c>
      <c r="O563" s="21">
        <f t="shared" si="26"/>
        <v>1800</v>
      </c>
      <c r="P563" s="22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7">
        <v>30</v>
      </c>
      <c r="M564" s="8">
        <v>30</v>
      </c>
      <c r="O564" s="21">
        <f t="shared" si="26"/>
        <v>1800</v>
      </c>
      <c r="P564" s="22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7">
        <v>30</v>
      </c>
      <c r="M565" s="8">
        <v>30</v>
      </c>
      <c r="O565" s="21">
        <f t="shared" si="26"/>
        <v>1800</v>
      </c>
      <c r="P565" s="22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7">
        <v>30</v>
      </c>
      <c r="M566" s="8">
        <v>30</v>
      </c>
      <c r="O566" s="21">
        <f t="shared" si="26"/>
        <v>1800</v>
      </c>
      <c r="P566" s="22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7">
        <v>30</v>
      </c>
      <c r="M567" s="8">
        <v>30</v>
      </c>
      <c r="O567" s="21">
        <f t="shared" si="26"/>
        <v>1800</v>
      </c>
      <c r="P567" s="22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7">
        <v>30</v>
      </c>
      <c r="M568" s="8">
        <v>30</v>
      </c>
      <c r="O568" s="21">
        <f t="shared" si="26"/>
        <v>1800</v>
      </c>
      <c r="P568" s="22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7">
        <v>30</v>
      </c>
      <c r="M569" s="8">
        <v>30</v>
      </c>
      <c r="O569" s="21">
        <f t="shared" si="26"/>
        <v>1800</v>
      </c>
      <c r="P569" s="22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7">
        <v>30</v>
      </c>
      <c r="M570" s="8">
        <v>30</v>
      </c>
      <c r="O570" s="21">
        <f t="shared" si="26"/>
        <v>1800</v>
      </c>
      <c r="P570" s="22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7">
        <v>30</v>
      </c>
      <c r="M571" s="8">
        <v>30</v>
      </c>
      <c r="O571" s="21">
        <f t="shared" si="26"/>
        <v>1800</v>
      </c>
      <c r="P571" s="22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7">
        <v>30</v>
      </c>
      <c r="M572" s="8">
        <v>30</v>
      </c>
      <c r="O572" s="21">
        <f t="shared" si="26"/>
        <v>1800</v>
      </c>
      <c r="P572" s="22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7">
        <v>30</v>
      </c>
      <c r="M573" s="8">
        <v>30</v>
      </c>
      <c r="O573" s="21">
        <f t="shared" si="26"/>
        <v>1800</v>
      </c>
      <c r="P573" s="22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7">
        <v>30</v>
      </c>
      <c r="M574" s="8">
        <v>30</v>
      </c>
      <c r="O574" s="21">
        <f t="shared" si="26"/>
        <v>1800</v>
      </c>
      <c r="P574" s="22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7">
        <v>30</v>
      </c>
      <c r="M575" s="8">
        <v>30</v>
      </c>
      <c r="O575" s="21">
        <f t="shared" si="26"/>
        <v>1800</v>
      </c>
      <c r="P575" s="22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7">
        <v>30</v>
      </c>
      <c r="M576" s="8">
        <v>30</v>
      </c>
      <c r="O576" s="21">
        <f t="shared" si="26"/>
        <v>1800</v>
      </c>
      <c r="P576" s="22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7">
        <v>30</v>
      </c>
      <c r="M577" s="8">
        <v>30</v>
      </c>
      <c r="O577" s="21">
        <f t="shared" si="26"/>
        <v>1800</v>
      </c>
      <c r="P577" s="22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7">
        <v>30</v>
      </c>
      <c r="M578" s="8">
        <v>30</v>
      </c>
      <c r="O578" s="21">
        <f t="shared" ref="O578:O641" si="29">(M578*60)+N578</f>
        <v>1800</v>
      </c>
      <c r="P578" s="22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7">
        <v>30</v>
      </c>
      <c r="M579" s="8">
        <v>30</v>
      </c>
      <c r="O579" s="21">
        <f t="shared" si="29"/>
        <v>1800</v>
      </c>
      <c r="P579" s="22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7">
        <v>30</v>
      </c>
      <c r="M580" s="8">
        <v>30</v>
      </c>
      <c r="O580" s="21">
        <f t="shared" si="29"/>
        <v>1800</v>
      </c>
      <c r="P580" s="22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7">
        <v>30</v>
      </c>
      <c r="M581" s="8">
        <v>30</v>
      </c>
      <c r="O581" s="21">
        <f t="shared" si="29"/>
        <v>1800</v>
      </c>
      <c r="P581" s="22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7">
        <v>30</v>
      </c>
      <c r="M582" s="8">
        <v>30</v>
      </c>
      <c r="O582" s="21">
        <f t="shared" si="29"/>
        <v>1800</v>
      </c>
      <c r="P582" s="22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7">
        <v>30</v>
      </c>
      <c r="M583" s="8">
        <v>30</v>
      </c>
      <c r="O583" s="21">
        <f t="shared" si="29"/>
        <v>1800</v>
      </c>
      <c r="P583" s="22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7">
        <v>30</v>
      </c>
      <c r="M584" s="8">
        <v>30</v>
      </c>
      <c r="O584" s="21">
        <f t="shared" si="29"/>
        <v>1800</v>
      </c>
      <c r="P584" s="22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7">
        <v>30</v>
      </c>
      <c r="M585" s="8">
        <v>30</v>
      </c>
      <c r="O585" s="21">
        <f t="shared" si="29"/>
        <v>1800</v>
      </c>
      <c r="P585" s="22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7">
        <v>30</v>
      </c>
      <c r="M586" s="8">
        <v>30</v>
      </c>
      <c r="O586" s="21">
        <f t="shared" si="29"/>
        <v>1800</v>
      </c>
      <c r="P586" s="22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7">
        <v>30</v>
      </c>
      <c r="M587" s="8">
        <v>30</v>
      </c>
      <c r="O587" s="21">
        <f t="shared" si="29"/>
        <v>1800</v>
      </c>
      <c r="P587" s="22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7">
        <v>30</v>
      </c>
      <c r="M588" s="8">
        <v>30</v>
      </c>
      <c r="O588" s="21">
        <f t="shared" si="29"/>
        <v>1800</v>
      </c>
      <c r="P588" s="22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7">
        <v>30</v>
      </c>
      <c r="M589" s="8">
        <v>30</v>
      </c>
      <c r="O589" s="21">
        <f t="shared" si="29"/>
        <v>1800</v>
      </c>
      <c r="P589" s="22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7">
        <v>30</v>
      </c>
      <c r="M590" s="8">
        <v>30</v>
      </c>
      <c r="O590" s="21">
        <f t="shared" si="29"/>
        <v>1800</v>
      </c>
      <c r="P590" s="22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7">
        <v>30</v>
      </c>
      <c r="M591" s="8">
        <v>30</v>
      </c>
      <c r="O591" s="21">
        <f t="shared" si="29"/>
        <v>1800</v>
      </c>
      <c r="P591" s="22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7">
        <v>30</v>
      </c>
      <c r="M592" s="8">
        <v>30</v>
      </c>
      <c r="O592" s="21">
        <f t="shared" si="29"/>
        <v>1800</v>
      </c>
      <c r="P592" s="22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7">
        <v>30</v>
      </c>
      <c r="M593" s="8">
        <v>30</v>
      </c>
      <c r="O593" s="21">
        <f t="shared" si="29"/>
        <v>1800</v>
      </c>
      <c r="P593" s="22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7">
        <v>30</v>
      </c>
      <c r="M594" s="8">
        <v>30</v>
      </c>
      <c r="O594" s="21">
        <f t="shared" si="29"/>
        <v>1800</v>
      </c>
      <c r="P594" s="22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7">
        <v>30</v>
      </c>
      <c r="M595" s="8">
        <v>30</v>
      </c>
      <c r="O595" s="21">
        <f t="shared" si="29"/>
        <v>1800</v>
      </c>
      <c r="P595" s="22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7">
        <v>30</v>
      </c>
      <c r="M596" s="8">
        <v>30</v>
      </c>
      <c r="O596" s="21">
        <f t="shared" si="29"/>
        <v>1800</v>
      </c>
      <c r="P596" s="22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7">
        <v>30</v>
      </c>
      <c r="M597" s="8">
        <v>30</v>
      </c>
      <c r="O597" s="21">
        <f t="shared" si="29"/>
        <v>1800</v>
      </c>
      <c r="P597" s="22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7">
        <v>30</v>
      </c>
      <c r="M598" s="8">
        <v>30</v>
      </c>
      <c r="O598" s="21">
        <f t="shared" si="29"/>
        <v>1800</v>
      </c>
      <c r="P598" s="22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7">
        <v>30</v>
      </c>
      <c r="M599" s="8">
        <v>30</v>
      </c>
      <c r="O599" s="21">
        <f t="shared" si="29"/>
        <v>1800</v>
      </c>
      <c r="P599" s="22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7">
        <v>30</v>
      </c>
      <c r="M600" s="8">
        <v>30</v>
      </c>
      <c r="O600" s="21">
        <f t="shared" si="29"/>
        <v>1800</v>
      </c>
      <c r="P600" s="22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7">
        <v>30</v>
      </c>
      <c r="M601" s="8">
        <v>30</v>
      </c>
      <c r="O601" s="21">
        <f t="shared" si="29"/>
        <v>1800</v>
      </c>
      <c r="P601" s="22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7">
        <v>30</v>
      </c>
      <c r="M602" s="8">
        <v>30</v>
      </c>
      <c r="O602" s="21">
        <f t="shared" si="29"/>
        <v>1800</v>
      </c>
      <c r="P602" s="22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7">
        <v>30</v>
      </c>
      <c r="M603" s="8">
        <v>30</v>
      </c>
      <c r="O603" s="21">
        <f t="shared" si="29"/>
        <v>1800</v>
      </c>
      <c r="P603" s="22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7">
        <v>30</v>
      </c>
      <c r="M604" s="8">
        <v>30</v>
      </c>
      <c r="O604" s="21">
        <f t="shared" si="29"/>
        <v>1800</v>
      </c>
      <c r="P604" s="22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7">
        <v>30</v>
      </c>
      <c r="M605" s="8">
        <v>30</v>
      </c>
      <c r="O605" s="21">
        <f t="shared" si="29"/>
        <v>1800</v>
      </c>
      <c r="P605" s="22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7">
        <v>30</v>
      </c>
      <c r="M606" s="8">
        <v>30</v>
      </c>
      <c r="O606" s="21">
        <f t="shared" si="29"/>
        <v>1800</v>
      </c>
      <c r="P606" s="22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7">
        <v>30</v>
      </c>
      <c r="M607" s="8">
        <v>30</v>
      </c>
      <c r="O607" s="21">
        <f t="shared" si="29"/>
        <v>1800</v>
      </c>
      <c r="P607" s="22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7">
        <v>29.1</v>
      </c>
      <c r="M608" s="8">
        <v>29</v>
      </c>
      <c r="N608" s="8">
        <v>0.1</v>
      </c>
      <c r="O608" s="21">
        <f t="shared" si="29"/>
        <v>1740.1</v>
      </c>
      <c r="P608" s="22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7">
        <v>29</v>
      </c>
      <c r="M609" s="8">
        <v>29</v>
      </c>
      <c r="O609" s="21">
        <f t="shared" si="29"/>
        <v>1740</v>
      </c>
      <c r="P609" s="22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7">
        <v>29</v>
      </c>
      <c r="M610" s="8">
        <v>29</v>
      </c>
      <c r="O610" s="21">
        <f t="shared" si="29"/>
        <v>1740</v>
      </c>
      <c r="P610" s="22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7">
        <v>28</v>
      </c>
      <c r="M611" s="8">
        <v>28</v>
      </c>
      <c r="O611" s="21">
        <f t="shared" si="29"/>
        <v>1680</v>
      </c>
      <c r="P611" s="22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7">
        <v>28</v>
      </c>
      <c r="M612" s="8">
        <v>28</v>
      </c>
      <c r="O612" s="21">
        <f t="shared" si="29"/>
        <v>1680</v>
      </c>
      <c r="P612" s="22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7">
        <v>27</v>
      </c>
      <c r="M613" s="8">
        <v>27</v>
      </c>
      <c r="O613" s="21">
        <f t="shared" si="29"/>
        <v>1620</v>
      </c>
      <c r="P613" s="22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7">
        <v>27</v>
      </c>
      <c r="M614" s="8">
        <v>27</v>
      </c>
      <c r="O614" s="21">
        <f t="shared" si="29"/>
        <v>1620</v>
      </c>
      <c r="P614" s="22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7">
        <v>26.1</v>
      </c>
      <c r="M615" s="8">
        <v>26</v>
      </c>
      <c r="N615" s="8">
        <v>0.1</v>
      </c>
      <c r="O615" s="21">
        <f t="shared" si="29"/>
        <v>1560.1</v>
      </c>
      <c r="P615" s="22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7">
        <v>26</v>
      </c>
      <c r="M616" s="8">
        <v>26</v>
      </c>
      <c r="O616" s="21">
        <f t="shared" si="29"/>
        <v>1560</v>
      </c>
      <c r="P616" s="22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7">
        <v>26</v>
      </c>
      <c r="M617" s="8">
        <v>26</v>
      </c>
      <c r="O617" s="21">
        <f t="shared" si="29"/>
        <v>1560</v>
      </c>
      <c r="P617" s="22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7">
        <v>26</v>
      </c>
      <c r="M618" s="8">
        <v>26</v>
      </c>
      <c r="O618" s="21">
        <f t="shared" si="29"/>
        <v>1560</v>
      </c>
      <c r="P618" s="22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7">
        <v>25.7</v>
      </c>
      <c r="M619" s="8">
        <v>25</v>
      </c>
      <c r="N619" s="8">
        <v>0.7</v>
      </c>
      <c r="O619" s="21">
        <f t="shared" si="29"/>
        <v>1500.7</v>
      </c>
      <c r="P619" s="22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7">
        <v>25.2</v>
      </c>
      <c r="M620" s="8">
        <v>25</v>
      </c>
      <c r="N620" s="8">
        <v>0.2</v>
      </c>
      <c r="O620" s="21">
        <f t="shared" si="29"/>
        <v>1500.2</v>
      </c>
      <c r="P620" s="22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7">
        <v>25.1</v>
      </c>
      <c r="M621" s="8">
        <v>25</v>
      </c>
      <c r="N621" s="8">
        <v>0.1</v>
      </c>
      <c r="O621" s="21">
        <f t="shared" si="29"/>
        <v>1500.1</v>
      </c>
      <c r="P621" s="22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7">
        <v>25.1</v>
      </c>
      <c r="M622" s="8">
        <v>25</v>
      </c>
      <c r="N622" s="8">
        <v>0.1</v>
      </c>
      <c r="O622" s="21">
        <f t="shared" si="29"/>
        <v>1500.1</v>
      </c>
      <c r="P622" s="22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7">
        <v>25</v>
      </c>
      <c r="M623" s="8">
        <v>25</v>
      </c>
      <c r="O623" s="21">
        <f t="shared" si="29"/>
        <v>1500</v>
      </c>
      <c r="P623" s="22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7">
        <v>25</v>
      </c>
      <c r="M624" s="8">
        <v>25</v>
      </c>
      <c r="O624" s="21">
        <f t="shared" si="29"/>
        <v>1500</v>
      </c>
      <c r="P624" s="22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7">
        <v>25</v>
      </c>
      <c r="M625" s="8">
        <v>25</v>
      </c>
      <c r="O625" s="21">
        <f t="shared" si="29"/>
        <v>1500</v>
      </c>
      <c r="P625" s="22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7">
        <v>24.5</v>
      </c>
      <c r="M626" s="8">
        <v>24</v>
      </c>
      <c r="N626" s="8">
        <v>0.5</v>
      </c>
      <c r="O626" s="21">
        <f t="shared" si="29"/>
        <v>1440.5</v>
      </c>
      <c r="P626" s="22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7">
        <v>24.3</v>
      </c>
      <c r="M627" s="8">
        <v>24</v>
      </c>
      <c r="N627" s="8">
        <v>0.3</v>
      </c>
      <c r="O627" s="21">
        <f t="shared" si="29"/>
        <v>1440.3</v>
      </c>
      <c r="P627" s="22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7">
        <v>24.3</v>
      </c>
      <c r="M628" s="8">
        <v>24</v>
      </c>
      <c r="N628" s="8">
        <v>0.3</v>
      </c>
      <c r="O628" s="21">
        <f t="shared" si="29"/>
        <v>1440.3</v>
      </c>
      <c r="P628" s="22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7">
        <v>24</v>
      </c>
      <c r="M629" s="8">
        <v>24</v>
      </c>
      <c r="O629" s="21">
        <f t="shared" si="29"/>
        <v>1440</v>
      </c>
      <c r="P629" s="22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7">
        <v>24</v>
      </c>
      <c r="M630" s="8">
        <v>24</v>
      </c>
      <c r="O630" s="21">
        <f t="shared" si="29"/>
        <v>1440</v>
      </c>
      <c r="P630" s="22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7">
        <v>24</v>
      </c>
      <c r="M631" s="8">
        <v>24</v>
      </c>
      <c r="O631" s="21">
        <f t="shared" si="29"/>
        <v>1440</v>
      </c>
      <c r="P631" s="22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7">
        <v>24</v>
      </c>
      <c r="M632" s="8">
        <v>24</v>
      </c>
      <c r="O632" s="21">
        <f t="shared" si="29"/>
        <v>1440</v>
      </c>
      <c r="P632" s="22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7">
        <v>24</v>
      </c>
      <c r="M633" s="8">
        <v>24</v>
      </c>
      <c r="O633" s="21">
        <f t="shared" si="29"/>
        <v>1440</v>
      </c>
      <c r="P633" s="22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7">
        <v>24</v>
      </c>
      <c r="M634" s="8">
        <v>24</v>
      </c>
      <c r="O634" s="21">
        <f t="shared" si="29"/>
        <v>1440</v>
      </c>
      <c r="P634" s="22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7">
        <v>24</v>
      </c>
      <c r="M635" s="8">
        <v>24</v>
      </c>
      <c r="O635" s="21">
        <f t="shared" si="29"/>
        <v>1440</v>
      </c>
      <c r="P635" s="22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7">
        <v>24</v>
      </c>
      <c r="M636" s="8">
        <v>24</v>
      </c>
      <c r="O636" s="21">
        <f t="shared" si="29"/>
        <v>1440</v>
      </c>
      <c r="P636" s="22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7">
        <v>24</v>
      </c>
      <c r="M637" s="8">
        <v>24</v>
      </c>
      <c r="O637" s="21">
        <f t="shared" si="29"/>
        <v>1440</v>
      </c>
      <c r="P637" s="22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7">
        <v>23.4</v>
      </c>
      <c r="M638" s="8">
        <v>23</v>
      </c>
      <c r="N638" s="8">
        <v>0.4</v>
      </c>
      <c r="O638" s="21">
        <f t="shared" si="29"/>
        <v>1380.4</v>
      </c>
      <c r="P638" s="22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7">
        <v>23.3</v>
      </c>
      <c r="M639" s="8">
        <v>23</v>
      </c>
      <c r="N639" s="8">
        <v>0.3</v>
      </c>
      <c r="O639" s="21">
        <f t="shared" si="29"/>
        <v>1380.3</v>
      </c>
      <c r="P639" s="22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7">
        <v>22.2</v>
      </c>
      <c r="M640" s="8">
        <v>22</v>
      </c>
      <c r="N640" s="8">
        <v>0.2</v>
      </c>
      <c r="O640" s="21">
        <f t="shared" si="29"/>
        <v>1320.2</v>
      </c>
      <c r="P640" s="22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7">
        <v>22</v>
      </c>
      <c r="M641" s="8">
        <v>22</v>
      </c>
      <c r="O641" s="21">
        <f t="shared" si="29"/>
        <v>1320</v>
      </c>
      <c r="P641" s="22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7">
        <v>21</v>
      </c>
      <c r="M642" s="8">
        <v>21</v>
      </c>
      <c r="O642" s="21">
        <f t="shared" ref="O642:O705" si="32">(M642*60)+N642</f>
        <v>1260</v>
      </c>
      <c r="P642" s="22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7">
        <v>21</v>
      </c>
      <c r="M643" s="8">
        <v>21</v>
      </c>
      <c r="O643" s="21">
        <f t="shared" si="32"/>
        <v>1260</v>
      </c>
      <c r="P643" s="22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7">
        <v>20</v>
      </c>
      <c r="M644" s="8">
        <v>20</v>
      </c>
      <c r="O644" s="21">
        <f t="shared" si="32"/>
        <v>1200</v>
      </c>
      <c r="P644" s="22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7">
        <v>20</v>
      </c>
      <c r="M645" s="8">
        <v>20</v>
      </c>
      <c r="O645" s="21">
        <f t="shared" si="32"/>
        <v>1200</v>
      </c>
      <c r="P645" s="22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7">
        <v>20</v>
      </c>
      <c r="M646" s="8">
        <v>20</v>
      </c>
      <c r="O646" s="21">
        <f t="shared" si="32"/>
        <v>1200</v>
      </c>
      <c r="P646" s="22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7">
        <v>20</v>
      </c>
      <c r="M647" s="8">
        <v>20</v>
      </c>
      <c r="O647" s="21">
        <f t="shared" si="32"/>
        <v>1200</v>
      </c>
      <c r="P647" s="22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7">
        <v>20</v>
      </c>
      <c r="M648" s="8">
        <v>20</v>
      </c>
      <c r="O648" s="21">
        <f t="shared" si="32"/>
        <v>1200</v>
      </c>
      <c r="P648" s="22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7">
        <v>20</v>
      </c>
      <c r="M649" s="8">
        <v>20</v>
      </c>
      <c r="O649" s="21">
        <f t="shared" si="32"/>
        <v>1200</v>
      </c>
      <c r="P649" s="22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7">
        <v>19.5</v>
      </c>
      <c r="M650" s="8">
        <v>19</v>
      </c>
      <c r="N650" s="8">
        <v>0.5</v>
      </c>
      <c r="O650" s="21">
        <f t="shared" si="32"/>
        <v>1140.5</v>
      </c>
      <c r="P650" s="22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7">
        <v>19</v>
      </c>
      <c r="M651" s="8">
        <v>19</v>
      </c>
      <c r="O651" s="21">
        <f t="shared" si="32"/>
        <v>1140</v>
      </c>
      <c r="P651" s="22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7">
        <v>19</v>
      </c>
      <c r="M652" s="8">
        <v>19</v>
      </c>
      <c r="O652" s="21">
        <f t="shared" si="32"/>
        <v>1140</v>
      </c>
      <c r="P652" s="22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7">
        <v>19</v>
      </c>
      <c r="M653" s="8">
        <v>19</v>
      </c>
      <c r="O653" s="21">
        <f t="shared" si="32"/>
        <v>1140</v>
      </c>
      <c r="P653" s="22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7">
        <v>19</v>
      </c>
      <c r="M654" s="8">
        <v>19</v>
      </c>
      <c r="O654" s="21">
        <f t="shared" si="32"/>
        <v>1140</v>
      </c>
      <c r="P654" s="22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7">
        <v>19</v>
      </c>
      <c r="M655" s="8">
        <v>19</v>
      </c>
      <c r="O655" s="21">
        <f t="shared" si="32"/>
        <v>1140</v>
      </c>
      <c r="P655" s="22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7">
        <v>18.5</v>
      </c>
      <c r="M656" s="8">
        <v>18</v>
      </c>
      <c r="N656" s="8">
        <v>0.5</v>
      </c>
      <c r="O656" s="21">
        <f t="shared" si="32"/>
        <v>1080.5</v>
      </c>
      <c r="P656" s="22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7">
        <v>18.3</v>
      </c>
      <c r="M657" s="8">
        <v>18</v>
      </c>
      <c r="N657" s="8">
        <v>0.3</v>
      </c>
      <c r="O657" s="21">
        <f t="shared" si="32"/>
        <v>1080.3</v>
      </c>
      <c r="P657" s="22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7">
        <v>18</v>
      </c>
      <c r="M658" s="8">
        <v>18</v>
      </c>
      <c r="O658" s="21">
        <f t="shared" si="32"/>
        <v>1080</v>
      </c>
      <c r="P658" s="22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7">
        <v>18</v>
      </c>
      <c r="M659" s="8">
        <v>18</v>
      </c>
      <c r="O659" s="21">
        <f t="shared" si="32"/>
        <v>1080</v>
      </c>
      <c r="P659" s="22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7">
        <v>17.5</v>
      </c>
      <c r="M660" s="8">
        <v>17</v>
      </c>
      <c r="N660" s="8">
        <v>0.5</v>
      </c>
      <c r="O660" s="21">
        <f t="shared" si="32"/>
        <v>1020.5</v>
      </c>
      <c r="P660" s="22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7">
        <v>17</v>
      </c>
      <c r="M661" s="8">
        <v>17</v>
      </c>
      <c r="O661" s="21">
        <f t="shared" si="32"/>
        <v>1020</v>
      </c>
      <c r="P661" s="22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7">
        <v>17</v>
      </c>
      <c r="M662" s="8">
        <v>17</v>
      </c>
      <c r="O662" s="21">
        <f t="shared" si="32"/>
        <v>1020</v>
      </c>
      <c r="P662" s="22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7">
        <v>17</v>
      </c>
      <c r="M663" s="8">
        <v>17</v>
      </c>
      <c r="O663" s="21">
        <f t="shared" si="32"/>
        <v>1020</v>
      </c>
      <c r="P663" s="22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7">
        <v>16</v>
      </c>
      <c r="M664" s="8">
        <v>16</v>
      </c>
      <c r="O664" s="21">
        <f t="shared" si="32"/>
        <v>960</v>
      </c>
      <c r="P664" s="22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7">
        <v>16</v>
      </c>
      <c r="M665" s="8">
        <v>16</v>
      </c>
      <c r="O665" s="21">
        <f t="shared" si="32"/>
        <v>960</v>
      </c>
      <c r="P665" s="22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7">
        <v>16</v>
      </c>
      <c r="M666" s="8">
        <v>16</v>
      </c>
      <c r="O666" s="21">
        <f t="shared" si="32"/>
        <v>960</v>
      </c>
      <c r="P666" s="22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7">
        <v>16</v>
      </c>
      <c r="M667" s="8">
        <v>16</v>
      </c>
      <c r="O667" s="21">
        <f t="shared" si="32"/>
        <v>960</v>
      </c>
      <c r="P667" s="22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7">
        <v>15.6</v>
      </c>
      <c r="M668" s="8">
        <v>15</v>
      </c>
      <c r="N668" s="8">
        <v>0.6</v>
      </c>
      <c r="O668" s="21">
        <f t="shared" si="32"/>
        <v>900.6</v>
      </c>
      <c r="P668" s="22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7">
        <v>15</v>
      </c>
      <c r="M669" s="8">
        <v>15</v>
      </c>
      <c r="O669" s="21">
        <f t="shared" si="32"/>
        <v>900</v>
      </c>
      <c r="P669" s="22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7">
        <v>15</v>
      </c>
      <c r="M670" s="8">
        <v>15</v>
      </c>
      <c r="O670" s="21">
        <f t="shared" si="32"/>
        <v>900</v>
      </c>
      <c r="P670" s="22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7">
        <v>15</v>
      </c>
      <c r="M671" s="8">
        <v>15</v>
      </c>
      <c r="O671" s="21">
        <f t="shared" si="32"/>
        <v>900</v>
      </c>
      <c r="P671" s="22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7">
        <v>15</v>
      </c>
      <c r="M672" s="8">
        <v>15</v>
      </c>
      <c r="O672" s="21">
        <f t="shared" si="32"/>
        <v>900</v>
      </c>
      <c r="P672" s="22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7">
        <v>14.9</v>
      </c>
      <c r="M673" s="8">
        <v>14</v>
      </c>
      <c r="N673" s="8">
        <v>0.9</v>
      </c>
      <c r="O673" s="21">
        <f t="shared" si="32"/>
        <v>840.9</v>
      </c>
      <c r="P673" s="22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7">
        <v>14.4</v>
      </c>
      <c r="M674" s="8">
        <v>14</v>
      </c>
      <c r="N674" s="8">
        <v>0.4</v>
      </c>
      <c r="O674" s="21">
        <f t="shared" si="32"/>
        <v>840.4</v>
      </c>
      <c r="P674" s="22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7">
        <v>14</v>
      </c>
      <c r="M675" s="8">
        <v>14</v>
      </c>
      <c r="O675" s="21">
        <f t="shared" si="32"/>
        <v>840</v>
      </c>
      <c r="P675" s="22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7">
        <v>14</v>
      </c>
      <c r="M676" s="8">
        <v>14</v>
      </c>
      <c r="O676" s="21">
        <f t="shared" si="32"/>
        <v>840</v>
      </c>
      <c r="P676" s="22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7">
        <v>14</v>
      </c>
      <c r="M677" s="8">
        <v>14</v>
      </c>
      <c r="O677" s="21">
        <f t="shared" si="32"/>
        <v>840</v>
      </c>
      <c r="P677" s="22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7">
        <v>14</v>
      </c>
      <c r="M678" s="8">
        <v>14</v>
      </c>
      <c r="O678" s="21">
        <f t="shared" si="32"/>
        <v>840</v>
      </c>
      <c r="P678" s="22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7">
        <v>13.7</v>
      </c>
      <c r="M679" s="8">
        <v>13</v>
      </c>
      <c r="N679" s="8">
        <v>0.7</v>
      </c>
      <c r="O679" s="21">
        <f t="shared" si="32"/>
        <v>780.7</v>
      </c>
      <c r="P679" s="22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7">
        <v>13.5</v>
      </c>
      <c r="M680" s="8">
        <v>13</v>
      </c>
      <c r="N680" s="8">
        <v>0.5</v>
      </c>
      <c r="O680" s="21">
        <f t="shared" si="32"/>
        <v>780.5</v>
      </c>
      <c r="P680" s="22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7">
        <v>13</v>
      </c>
      <c r="M681" s="8">
        <v>13</v>
      </c>
      <c r="O681" s="21">
        <f t="shared" si="32"/>
        <v>780</v>
      </c>
      <c r="P681" s="22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7">
        <v>13</v>
      </c>
      <c r="M682" s="8">
        <v>13</v>
      </c>
      <c r="O682" s="21">
        <f t="shared" si="32"/>
        <v>780</v>
      </c>
      <c r="P682" s="22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7">
        <v>13</v>
      </c>
      <c r="M683" s="8">
        <v>13</v>
      </c>
      <c r="O683" s="21">
        <f t="shared" si="32"/>
        <v>780</v>
      </c>
      <c r="P683" s="22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7">
        <v>13</v>
      </c>
      <c r="M684" s="8">
        <v>13</v>
      </c>
      <c r="O684" s="21">
        <f t="shared" si="32"/>
        <v>780</v>
      </c>
      <c r="P684" s="22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7">
        <v>13</v>
      </c>
      <c r="M685" s="8">
        <v>13</v>
      </c>
      <c r="O685" s="21">
        <f t="shared" si="32"/>
        <v>780</v>
      </c>
      <c r="P685" s="22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7">
        <v>12.7</v>
      </c>
      <c r="M686" s="8">
        <v>12</v>
      </c>
      <c r="N686" s="8">
        <v>0.7</v>
      </c>
      <c r="O686" s="21">
        <f t="shared" si="32"/>
        <v>720.7</v>
      </c>
      <c r="P686" s="22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7">
        <v>12.7</v>
      </c>
      <c r="M687" s="8">
        <v>12</v>
      </c>
      <c r="N687" s="8">
        <v>0.7</v>
      </c>
      <c r="O687" s="21">
        <f t="shared" si="32"/>
        <v>720.7</v>
      </c>
      <c r="P687" s="22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7">
        <v>12.7</v>
      </c>
      <c r="M688" s="8">
        <v>12</v>
      </c>
      <c r="N688" s="8">
        <v>0.7</v>
      </c>
      <c r="O688" s="21">
        <f t="shared" si="32"/>
        <v>720.7</v>
      </c>
      <c r="P688" s="22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7">
        <v>12.7</v>
      </c>
      <c r="M689" s="8">
        <v>12</v>
      </c>
      <c r="N689" s="8">
        <v>0.7</v>
      </c>
      <c r="O689" s="21">
        <f t="shared" si="32"/>
        <v>720.7</v>
      </c>
      <c r="P689" s="22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7">
        <v>12.2</v>
      </c>
      <c r="M690" s="8">
        <v>12</v>
      </c>
      <c r="N690" s="8">
        <v>0.2</v>
      </c>
      <c r="O690" s="21">
        <f t="shared" si="32"/>
        <v>720.2</v>
      </c>
      <c r="P690" s="22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7">
        <v>12</v>
      </c>
      <c r="M691" s="8">
        <v>12</v>
      </c>
      <c r="O691" s="21">
        <f t="shared" si="32"/>
        <v>720</v>
      </c>
      <c r="P691" s="22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7">
        <v>12</v>
      </c>
      <c r="M692" s="8">
        <v>12</v>
      </c>
      <c r="O692" s="21">
        <f t="shared" si="32"/>
        <v>720</v>
      </c>
      <c r="P692" s="22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7">
        <v>12</v>
      </c>
      <c r="M693" s="8">
        <v>12</v>
      </c>
      <c r="O693" s="21">
        <f t="shared" si="32"/>
        <v>720</v>
      </c>
      <c r="P693" s="22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7">
        <v>12</v>
      </c>
      <c r="M694" s="8">
        <v>12</v>
      </c>
      <c r="O694" s="21">
        <f t="shared" si="32"/>
        <v>720</v>
      </c>
      <c r="P694" s="22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7">
        <v>12</v>
      </c>
      <c r="M695" s="8">
        <v>12</v>
      </c>
      <c r="O695" s="21">
        <f t="shared" si="32"/>
        <v>720</v>
      </c>
      <c r="P695" s="22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7">
        <v>12</v>
      </c>
      <c r="M696" s="8">
        <v>12</v>
      </c>
      <c r="O696" s="21">
        <f t="shared" si="32"/>
        <v>720</v>
      </c>
      <c r="P696" s="22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7">
        <v>12</v>
      </c>
      <c r="M697" s="8">
        <v>12</v>
      </c>
      <c r="O697" s="21">
        <f t="shared" si="32"/>
        <v>720</v>
      </c>
      <c r="P697" s="22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7">
        <v>12</v>
      </c>
      <c r="M698" s="8">
        <v>12</v>
      </c>
      <c r="O698" s="21">
        <f t="shared" si="32"/>
        <v>720</v>
      </c>
      <c r="P698" s="22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7">
        <v>12</v>
      </c>
      <c r="M699" s="8">
        <v>12</v>
      </c>
      <c r="O699" s="21">
        <f t="shared" si="32"/>
        <v>720</v>
      </c>
      <c r="P699" s="22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7">
        <v>12</v>
      </c>
      <c r="M700" s="8">
        <v>12</v>
      </c>
      <c r="O700" s="21">
        <f t="shared" si="32"/>
        <v>720</v>
      </c>
      <c r="P700" s="22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7">
        <v>11.8</v>
      </c>
      <c r="M701" s="8">
        <v>11</v>
      </c>
      <c r="N701" s="8">
        <v>0.8</v>
      </c>
      <c r="O701" s="21">
        <f t="shared" si="32"/>
        <v>660.8</v>
      </c>
      <c r="P701" s="22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7">
        <v>11.7</v>
      </c>
      <c r="M702" s="8">
        <v>11</v>
      </c>
      <c r="N702" s="8">
        <v>0.7</v>
      </c>
      <c r="O702" s="21">
        <f t="shared" si="32"/>
        <v>660.7</v>
      </c>
      <c r="P702" s="22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7">
        <v>11</v>
      </c>
      <c r="M703" s="8">
        <v>11</v>
      </c>
      <c r="O703" s="21">
        <f t="shared" si="32"/>
        <v>660</v>
      </c>
      <c r="P703" s="22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7">
        <v>11</v>
      </c>
      <c r="M704" s="8">
        <v>11</v>
      </c>
      <c r="O704" s="21">
        <f t="shared" si="32"/>
        <v>660</v>
      </c>
      <c r="P704" s="22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7">
        <v>11</v>
      </c>
      <c r="M705" s="8">
        <v>11</v>
      </c>
      <c r="O705" s="21">
        <f t="shared" si="32"/>
        <v>660</v>
      </c>
      <c r="P705" s="22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7">
        <v>11</v>
      </c>
      <c r="M706" s="8">
        <v>11</v>
      </c>
      <c r="O706" s="21">
        <f t="shared" ref="O706:O769" si="35">(M706*60)+N706</f>
        <v>660</v>
      </c>
      <c r="P706" s="22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7">
        <v>11</v>
      </c>
      <c r="M707" s="8">
        <v>11</v>
      </c>
      <c r="O707" s="21">
        <f t="shared" si="35"/>
        <v>660</v>
      </c>
      <c r="P707" s="22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7">
        <v>11</v>
      </c>
      <c r="M708" s="8">
        <v>11</v>
      </c>
      <c r="O708" s="21">
        <f t="shared" si="35"/>
        <v>660</v>
      </c>
      <c r="P708" s="22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7">
        <v>10.91</v>
      </c>
      <c r="M709" s="8">
        <v>10</v>
      </c>
      <c r="N709" s="8">
        <v>0.91</v>
      </c>
      <c r="O709" s="21">
        <f t="shared" si="35"/>
        <v>600.91</v>
      </c>
      <c r="P709" s="22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7">
        <v>10.9</v>
      </c>
      <c r="M710" s="8">
        <v>10</v>
      </c>
      <c r="N710" s="8">
        <v>0.9</v>
      </c>
      <c r="O710" s="21">
        <f t="shared" si="35"/>
        <v>600.9</v>
      </c>
      <c r="P710" s="22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7">
        <v>10.7</v>
      </c>
      <c r="M711" s="8">
        <v>10</v>
      </c>
      <c r="N711" s="8">
        <v>0.7</v>
      </c>
      <c r="O711" s="21">
        <f t="shared" si="35"/>
        <v>600.70000000000005</v>
      </c>
      <c r="P711" s="22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7">
        <v>10.5</v>
      </c>
      <c r="M712" s="8">
        <v>10</v>
      </c>
      <c r="N712" s="8">
        <v>0.5</v>
      </c>
      <c r="O712" s="21">
        <f t="shared" si="35"/>
        <v>600.5</v>
      </c>
      <c r="P712" s="22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7">
        <v>10.3</v>
      </c>
      <c r="M713" s="8">
        <v>10</v>
      </c>
      <c r="N713" s="8">
        <v>0.3</v>
      </c>
      <c r="O713" s="21">
        <f t="shared" si="35"/>
        <v>600.29999999999995</v>
      </c>
      <c r="P713" s="22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7">
        <v>10.3</v>
      </c>
      <c r="M714" s="8">
        <v>10</v>
      </c>
      <c r="N714" s="8">
        <v>0.3</v>
      </c>
      <c r="O714" s="21">
        <f t="shared" si="35"/>
        <v>600.29999999999995</v>
      </c>
      <c r="P714" s="22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7">
        <v>10.199999999999999</v>
      </c>
      <c r="M715" s="8">
        <v>10</v>
      </c>
      <c r="N715" s="8">
        <v>0.2</v>
      </c>
      <c r="O715" s="21">
        <f t="shared" si="35"/>
        <v>600.20000000000005</v>
      </c>
      <c r="P715" s="22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7">
        <v>10.199999999999999</v>
      </c>
      <c r="M716" s="8">
        <v>10</v>
      </c>
      <c r="N716" s="8">
        <v>0.2</v>
      </c>
      <c r="O716" s="21">
        <f t="shared" si="35"/>
        <v>600.20000000000005</v>
      </c>
      <c r="P716" s="22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7">
        <v>10.1</v>
      </c>
      <c r="M717" s="8">
        <v>10</v>
      </c>
      <c r="N717" s="8">
        <v>0.1</v>
      </c>
      <c r="O717" s="21">
        <f t="shared" si="35"/>
        <v>600.1</v>
      </c>
      <c r="P717" s="22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7">
        <v>10.1</v>
      </c>
      <c r="M718" s="8">
        <v>10</v>
      </c>
      <c r="N718" s="8">
        <v>0.1</v>
      </c>
      <c r="O718" s="21">
        <f t="shared" si="35"/>
        <v>600.1</v>
      </c>
      <c r="P718" s="22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7">
        <v>10</v>
      </c>
      <c r="M719" s="8">
        <v>10</v>
      </c>
      <c r="O719" s="21">
        <f t="shared" si="35"/>
        <v>600</v>
      </c>
      <c r="P719" s="22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7">
        <v>10</v>
      </c>
      <c r="M720" s="8">
        <v>10</v>
      </c>
      <c r="O720" s="21">
        <f t="shared" si="35"/>
        <v>600</v>
      </c>
      <c r="P720" s="22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7">
        <v>10</v>
      </c>
      <c r="M721" s="8">
        <v>10</v>
      </c>
      <c r="O721" s="21">
        <f t="shared" si="35"/>
        <v>600</v>
      </c>
      <c r="P721" s="22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7">
        <v>10</v>
      </c>
      <c r="M722" s="8">
        <v>10</v>
      </c>
      <c r="O722" s="21">
        <f t="shared" si="35"/>
        <v>600</v>
      </c>
      <c r="P722" s="22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7">
        <v>10</v>
      </c>
      <c r="M723" s="8">
        <v>10</v>
      </c>
      <c r="O723" s="21">
        <f t="shared" si="35"/>
        <v>600</v>
      </c>
      <c r="P723" s="22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7">
        <v>10</v>
      </c>
      <c r="M724" s="8">
        <v>10</v>
      </c>
      <c r="O724" s="21">
        <f t="shared" si="35"/>
        <v>600</v>
      </c>
      <c r="P724" s="22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7">
        <v>10</v>
      </c>
      <c r="M725" s="8">
        <v>10</v>
      </c>
      <c r="O725" s="21">
        <f t="shared" si="35"/>
        <v>600</v>
      </c>
      <c r="P725" s="22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7">
        <v>10</v>
      </c>
      <c r="M726" s="8">
        <v>10</v>
      </c>
      <c r="O726" s="21">
        <f t="shared" si="35"/>
        <v>600</v>
      </c>
      <c r="P726" s="22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7">
        <v>10</v>
      </c>
      <c r="M727" s="8">
        <v>10</v>
      </c>
      <c r="O727" s="21">
        <f t="shared" si="35"/>
        <v>600</v>
      </c>
      <c r="P727" s="22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7">
        <v>10</v>
      </c>
      <c r="M728" s="8">
        <v>10</v>
      </c>
      <c r="O728" s="21">
        <f t="shared" si="35"/>
        <v>600</v>
      </c>
      <c r="P728" s="22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7">
        <v>10</v>
      </c>
      <c r="M729" s="8">
        <v>10</v>
      </c>
      <c r="O729" s="21">
        <f t="shared" si="35"/>
        <v>600</v>
      </c>
      <c r="P729" s="22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7">
        <v>9.6</v>
      </c>
      <c r="M730" s="8">
        <v>9</v>
      </c>
      <c r="N730" s="8">
        <v>6</v>
      </c>
      <c r="O730" s="21">
        <f t="shared" si="35"/>
        <v>546</v>
      </c>
      <c r="P730" s="22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7">
        <v>9.5</v>
      </c>
      <c r="M731" s="8">
        <v>9</v>
      </c>
      <c r="N731" s="8">
        <v>5</v>
      </c>
      <c r="O731" s="21">
        <f t="shared" si="35"/>
        <v>545</v>
      </c>
      <c r="P731" s="22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7">
        <v>9.4</v>
      </c>
      <c r="M732" s="8">
        <v>9</v>
      </c>
      <c r="N732" s="8">
        <v>4</v>
      </c>
      <c r="O732" s="21">
        <f t="shared" si="35"/>
        <v>544</v>
      </c>
      <c r="P732" s="22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7">
        <v>9.4</v>
      </c>
      <c r="M733" s="8">
        <v>9</v>
      </c>
      <c r="N733" s="8">
        <v>4</v>
      </c>
      <c r="O733" s="21">
        <f t="shared" si="35"/>
        <v>544</v>
      </c>
      <c r="P733" s="22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7">
        <v>9.27</v>
      </c>
      <c r="M734" s="8">
        <v>9</v>
      </c>
      <c r="N734" s="8">
        <v>27</v>
      </c>
      <c r="O734" s="21">
        <f t="shared" si="35"/>
        <v>567</v>
      </c>
      <c r="P734" s="22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7">
        <v>9.1999999999999993</v>
      </c>
      <c r="M735" s="8">
        <v>9</v>
      </c>
      <c r="N735" s="8">
        <v>2</v>
      </c>
      <c r="O735" s="21">
        <f t="shared" si="35"/>
        <v>542</v>
      </c>
      <c r="P735" s="22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7">
        <v>9</v>
      </c>
      <c r="M736" s="8">
        <v>9</v>
      </c>
      <c r="O736" s="21">
        <f t="shared" si="35"/>
        <v>540</v>
      </c>
      <c r="P736" s="22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7">
        <v>9</v>
      </c>
      <c r="M737" s="8">
        <v>9</v>
      </c>
      <c r="O737" s="21">
        <f t="shared" si="35"/>
        <v>540</v>
      </c>
      <c r="P737" s="22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7">
        <v>9</v>
      </c>
      <c r="M738" s="8">
        <v>9</v>
      </c>
      <c r="O738" s="21">
        <f t="shared" si="35"/>
        <v>540</v>
      </c>
      <c r="P738" s="22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7">
        <v>9</v>
      </c>
      <c r="M739" s="8">
        <v>9</v>
      </c>
      <c r="O739" s="21">
        <f t="shared" si="35"/>
        <v>540</v>
      </c>
      <c r="P739" s="22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7">
        <v>9</v>
      </c>
      <c r="M740" s="8">
        <v>9</v>
      </c>
      <c r="O740" s="21">
        <f t="shared" si="35"/>
        <v>540</v>
      </c>
      <c r="P740" s="22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7">
        <v>9</v>
      </c>
      <c r="M741" s="8">
        <v>9</v>
      </c>
      <c r="O741" s="21">
        <f t="shared" si="35"/>
        <v>540</v>
      </c>
      <c r="P741" s="22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7">
        <v>9</v>
      </c>
      <c r="M742" s="8">
        <v>9</v>
      </c>
      <c r="O742" s="21">
        <f t="shared" si="35"/>
        <v>540</v>
      </c>
      <c r="P742" s="22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7">
        <v>9</v>
      </c>
      <c r="M743" s="8">
        <v>9</v>
      </c>
      <c r="O743" s="21">
        <f t="shared" si="35"/>
        <v>540</v>
      </c>
      <c r="P743" s="22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7">
        <v>9</v>
      </c>
      <c r="M744" s="8">
        <v>9</v>
      </c>
      <c r="O744" s="21">
        <f t="shared" si="35"/>
        <v>540</v>
      </c>
      <c r="P744" s="22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7">
        <v>8.8000000000000007</v>
      </c>
      <c r="M745" s="8">
        <v>8</v>
      </c>
      <c r="N745" s="8">
        <v>8</v>
      </c>
      <c r="O745" s="21">
        <f t="shared" si="35"/>
        <v>488</v>
      </c>
      <c r="P745" s="22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7">
        <v>8.6999999999999993</v>
      </c>
      <c r="M746" s="8">
        <v>8</v>
      </c>
      <c r="N746" s="8">
        <v>7</v>
      </c>
      <c r="O746" s="21">
        <f t="shared" si="35"/>
        <v>487</v>
      </c>
      <c r="P746" s="22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7">
        <v>8.6999999999999993</v>
      </c>
      <c r="M747" s="8">
        <v>8</v>
      </c>
      <c r="N747" s="8">
        <v>7</v>
      </c>
      <c r="O747" s="21">
        <f t="shared" si="35"/>
        <v>487</v>
      </c>
      <c r="P747" s="22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7">
        <v>8.6999999999999993</v>
      </c>
      <c r="M748" s="8">
        <v>8</v>
      </c>
      <c r="N748" s="8">
        <v>7</v>
      </c>
      <c r="O748" s="21">
        <f t="shared" si="35"/>
        <v>487</v>
      </c>
      <c r="P748" s="22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7">
        <v>8.6999999999999993</v>
      </c>
      <c r="M749" s="8">
        <v>8</v>
      </c>
      <c r="N749" s="8">
        <v>7</v>
      </c>
      <c r="O749" s="21">
        <f t="shared" si="35"/>
        <v>487</v>
      </c>
      <c r="P749" s="22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7">
        <v>8.6</v>
      </c>
      <c r="M750" s="8">
        <v>8</v>
      </c>
      <c r="N750" s="8">
        <v>6</v>
      </c>
      <c r="O750" s="21">
        <f t="shared" si="35"/>
        <v>486</v>
      </c>
      <c r="P750" s="22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7">
        <v>8.1999999999999993</v>
      </c>
      <c r="M751" s="8">
        <v>8</v>
      </c>
      <c r="N751" s="8">
        <v>2</v>
      </c>
      <c r="O751" s="21">
        <f t="shared" si="35"/>
        <v>482</v>
      </c>
      <c r="P751" s="22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7">
        <v>8.06</v>
      </c>
      <c r="M752" s="8">
        <v>8</v>
      </c>
      <c r="N752" s="8">
        <v>6</v>
      </c>
      <c r="O752" s="21">
        <f t="shared" si="35"/>
        <v>486</v>
      </c>
      <c r="P752" s="22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7">
        <v>8</v>
      </c>
      <c r="M753" s="8">
        <v>8</v>
      </c>
      <c r="O753" s="21">
        <f t="shared" si="35"/>
        <v>480</v>
      </c>
      <c r="P753" s="22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7">
        <v>8</v>
      </c>
      <c r="M754" s="8">
        <v>8</v>
      </c>
      <c r="O754" s="21">
        <f t="shared" si="35"/>
        <v>480</v>
      </c>
      <c r="P754" s="22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7">
        <v>8</v>
      </c>
      <c r="M755" s="8">
        <v>8</v>
      </c>
      <c r="O755" s="21">
        <f t="shared" si="35"/>
        <v>480</v>
      </c>
      <c r="P755" s="22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7">
        <v>8</v>
      </c>
      <c r="M756" s="8">
        <v>8</v>
      </c>
      <c r="O756" s="21">
        <f t="shared" si="35"/>
        <v>480</v>
      </c>
      <c r="P756" s="22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7">
        <v>8</v>
      </c>
      <c r="M757" s="8">
        <v>8</v>
      </c>
      <c r="O757" s="21">
        <f t="shared" si="35"/>
        <v>480</v>
      </c>
      <c r="P757" s="22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7">
        <v>8</v>
      </c>
      <c r="M758" s="8">
        <v>8</v>
      </c>
      <c r="O758" s="21">
        <f t="shared" si="35"/>
        <v>480</v>
      </c>
      <c r="P758" s="22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7">
        <v>8</v>
      </c>
      <c r="M759" s="8">
        <v>8</v>
      </c>
      <c r="O759" s="21">
        <f t="shared" si="35"/>
        <v>480</v>
      </c>
      <c r="P759" s="22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7">
        <v>8</v>
      </c>
      <c r="M760" s="8">
        <v>8</v>
      </c>
      <c r="O760" s="21">
        <f t="shared" si="35"/>
        <v>480</v>
      </c>
      <c r="P760" s="22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7">
        <v>8</v>
      </c>
      <c r="M761" s="8">
        <v>8</v>
      </c>
      <c r="O761" s="21">
        <f t="shared" si="35"/>
        <v>480</v>
      </c>
      <c r="P761" s="22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7">
        <v>8</v>
      </c>
      <c r="M762" s="8">
        <v>8</v>
      </c>
      <c r="O762" s="21">
        <f t="shared" si="35"/>
        <v>480</v>
      </c>
      <c r="P762" s="22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7">
        <v>8</v>
      </c>
      <c r="M763" s="8">
        <v>8</v>
      </c>
      <c r="O763" s="21">
        <f t="shared" si="35"/>
        <v>480</v>
      </c>
      <c r="P763" s="22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7">
        <v>8</v>
      </c>
      <c r="M764" s="8">
        <v>8</v>
      </c>
      <c r="O764" s="21">
        <f t="shared" si="35"/>
        <v>480</v>
      </c>
      <c r="P764" s="22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7">
        <v>8</v>
      </c>
      <c r="M765" s="8">
        <v>8</v>
      </c>
      <c r="O765" s="21">
        <f t="shared" si="35"/>
        <v>480</v>
      </c>
      <c r="P765" s="22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7">
        <v>8</v>
      </c>
      <c r="M766" s="8">
        <v>8</v>
      </c>
      <c r="O766" s="21">
        <f t="shared" si="35"/>
        <v>480</v>
      </c>
      <c r="P766" s="22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7">
        <v>8</v>
      </c>
      <c r="M767" s="8">
        <v>8</v>
      </c>
      <c r="O767" s="21">
        <f t="shared" si="35"/>
        <v>480</v>
      </c>
      <c r="P767" s="22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7">
        <v>8</v>
      </c>
      <c r="M768" s="8">
        <v>8</v>
      </c>
      <c r="O768" s="21">
        <f t="shared" si="35"/>
        <v>480</v>
      </c>
      <c r="P768" s="22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7">
        <v>8</v>
      </c>
      <c r="M769" s="8">
        <v>8</v>
      </c>
      <c r="O769" s="21">
        <f t="shared" si="35"/>
        <v>480</v>
      </c>
      <c r="P769" s="22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7">
        <v>8</v>
      </c>
      <c r="M770" s="8">
        <v>8</v>
      </c>
      <c r="O770" s="21">
        <f t="shared" ref="O770:O833" si="38">(M770*60)+N770</f>
        <v>480</v>
      </c>
      <c r="P770" s="22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7">
        <v>8</v>
      </c>
      <c r="M771" s="8">
        <v>8</v>
      </c>
      <c r="O771" s="21">
        <f t="shared" si="38"/>
        <v>480</v>
      </c>
      <c r="P771" s="22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7">
        <v>8</v>
      </c>
      <c r="M772" s="8">
        <v>8</v>
      </c>
      <c r="O772" s="21">
        <f t="shared" si="38"/>
        <v>480</v>
      </c>
      <c r="P772" s="22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7">
        <v>8</v>
      </c>
      <c r="M773" s="8">
        <v>8</v>
      </c>
      <c r="O773" s="21">
        <f t="shared" si="38"/>
        <v>480</v>
      </c>
      <c r="P773" s="22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7">
        <v>7.61</v>
      </c>
      <c r="M774" s="8">
        <v>7</v>
      </c>
      <c r="N774" s="8">
        <v>61</v>
      </c>
      <c r="O774" s="21">
        <f t="shared" si="38"/>
        <v>481</v>
      </c>
      <c r="P774" s="22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7">
        <v>7.2</v>
      </c>
      <c r="M775" s="8">
        <v>7</v>
      </c>
      <c r="N775" s="8">
        <v>2</v>
      </c>
      <c r="O775" s="21">
        <f t="shared" si="38"/>
        <v>422</v>
      </c>
      <c r="P775" s="22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7">
        <v>7</v>
      </c>
      <c r="M776" s="8">
        <v>7</v>
      </c>
      <c r="O776" s="21">
        <f t="shared" si="38"/>
        <v>420</v>
      </c>
      <c r="P776" s="22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7">
        <v>7</v>
      </c>
      <c r="M777" s="8">
        <v>7</v>
      </c>
      <c r="O777" s="21">
        <f t="shared" si="38"/>
        <v>420</v>
      </c>
      <c r="P777" s="22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7">
        <v>7</v>
      </c>
      <c r="M778" s="8">
        <v>7</v>
      </c>
      <c r="O778" s="21">
        <f t="shared" si="38"/>
        <v>420</v>
      </c>
      <c r="P778" s="22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7">
        <v>7</v>
      </c>
      <c r="M779" s="8">
        <v>7</v>
      </c>
      <c r="O779" s="21">
        <f t="shared" si="38"/>
        <v>420</v>
      </c>
      <c r="P779" s="22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7">
        <v>7</v>
      </c>
      <c r="M780" s="8">
        <v>7</v>
      </c>
      <c r="O780" s="21">
        <f t="shared" si="38"/>
        <v>420</v>
      </c>
      <c r="P780" s="22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7">
        <v>7</v>
      </c>
      <c r="M781" s="8">
        <v>7</v>
      </c>
      <c r="O781" s="21">
        <f t="shared" si="38"/>
        <v>420</v>
      </c>
      <c r="P781" s="22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7">
        <v>7</v>
      </c>
      <c r="M782" s="8">
        <v>7</v>
      </c>
      <c r="O782" s="21">
        <f t="shared" si="38"/>
        <v>420</v>
      </c>
      <c r="P782" s="22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7">
        <v>7</v>
      </c>
      <c r="M783" s="8">
        <v>7</v>
      </c>
      <c r="O783" s="21">
        <f t="shared" si="38"/>
        <v>420</v>
      </c>
      <c r="P783" s="22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7">
        <v>7</v>
      </c>
      <c r="M784" s="8">
        <v>7</v>
      </c>
      <c r="O784" s="21">
        <f t="shared" si="38"/>
        <v>420</v>
      </c>
      <c r="P784" s="22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7">
        <v>7</v>
      </c>
      <c r="M785" s="8">
        <v>7</v>
      </c>
      <c r="O785" s="21">
        <f t="shared" si="38"/>
        <v>420</v>
      </c>
      <c r="P785" s="22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7">
        <v>7</v>
      </c>
      <c r="M786" s="8">
        <v>7</v>
      </c>
      <c r="O786" s="21">
        <f t="shared" si="38"/>
        <v>420</v>
      </c>
      <c r="P786" s="22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7">
        <v>7</v>
      </c>
      <c r="M787" s="8">
        <v>7</v>
      </c>
      <c r="O787" s="21">
        <f t="shared" si="38"/>
        <v>420</v>
      </c>
      <c r="P787" s="22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7">
        <v>6.94</v>
      </c>
      <c r="M788" s="8">
        <v>6</v>
      </c>
      <c r="N788" s="8">
        <v>94</v>
      </c>
      <c r="O788" s="21">
        <f t="shared" si="38"/>
        <v>454</v>
      </c>
      <c r="P788" s="22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7">
        <v>6.7</v>
      </c>
      <c r="M789" s="8">
        <v>6</v>
      </c>
      <c r="N789" s="8">
        <v>7</v>
      </c>
      <c r="O789" s="21">
        <f t="shared" si="38"/>
        <v>367</v>
      </c>
      <c r="P789" s="22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7">
        <v>6.49</v>
      </c>
      <c r="M790" s="8">
        <v>6</v>
      </c>
      <c r="N790" s="8">
        <v>49</v>
      </c>
      <c r="O790" s="21">
        <f t="shared" si="38"/>
        <v>409</v>
      </c>
      <c r="P790" s="22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7">
        <v>6.35</v>
      </c>
      <c r="M791" s="8">
        <v>6</v>
      </c>
      <c r="N791" s="8">
        <v>35</v>
      </c>
      <c r="O791" s="21">
        <f t="shared" si="38"/>
        <v>395</v>
      </c>
      <c r="P791" s="22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7">
        <v>6.35</v>
      </c>
      <c r="M792" s="8">
        <v>6</v>
      </c>
      <c r="N792" s="8">
        <v>35</v>
      </c>
      <c r="O792" s="21">
        <f t="shared" si="38"/>
        <v>395</v>
      </c>
      <c r="P792" s="22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7">
        <v>6.2</v>
      </c>
      <c r="M793" s="8">
        <v>6</v>
      </c>
      <c r="N793" s="8">
        <v>2</v>
      </c>
      <c r="O793" s="21">
        <f t="shared" si="38"/>
        <v>362</v>
      </c>
      <c r="P793" s="22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7">
        <v>6</v>
      </c>
      <c r="M794" s="8">
        <v>6</v>
      </c>
      <c r="O794" s="21">
        <f t="shared" si="38"/>
        <v>360</v>
      </c>
      <c r="P794" s="22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7">
        <v>6</v>
      </c>
      <c r="M795" s="8">
        <v>6</v>
      </c>
      <c r="O795" s="21">
        <f t="shared" si="38"/>
        <v>360</v>
      </c>
      <c r="P795" s="22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7">
        <v>6</v>
      </c>
      <c r="M796" s="8">
        <v>6</v>
      </c>
      <c r="O796" s="21">
        <f t="shared" si="38"/>
        <v>360</v>
      </c>
      <c r="P796" s="22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7">
        <v>6</v>
      </c>
      <c r="M797" s="8">
        <v>6</v>
      </c>
      <c r="O797" s="21">
        <f t="shared" si="38"/>
        <v>360</v>
      </c>
      <c r="P797" s="22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7">
        <v>6</v>
      </c>
      <c r="M798" s="8">
        <v>6</v>
      </c>
      <c r="O798" s="21">
        <f t="shared" si="38"/>
        <v>360</v>
      </c>
      <c r="P798" s="22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7">
        <v>6</v>
      </c>
      <c r="M799" s="8">
        <v>6</v>
      </c>
      <c r="O799" s="21">
        <f t="shared" si="38"/>
        <v>360</v>
      </c>
      <c r="P799" s="22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7">
        <v>6</v>
      </c>
      <c r="M800" s="8">
        <v>6</v>
      </c>
      <c r="O800" s="21">
        <f t="shared" si="38"/>
        <v>360</v>
      </c>
      <c r="P800" s="22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7">
        <v>6</v>
      </c>
      <c r="M801" s="8">
        <v>6</v>
      </c>
      <c r="O801" s="21">
        <f t="shared" si="38"/>
        <v>360</v>
      </c>
      <c r="P801" s="22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7">
        <v>6</v>
      </c>
      <c r="M802" s="8">
        <v>6</v>
      </c>
      <c r="O802" s="21">
        <f t="shared" si="38"/>
        <v>360</v>
      </c>
      <c r="P802" s="22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7">
        <v>6</v>
      </c>
      <c r="M803" s="8">
        <v>6</v>
      </c>
      <c r="O803" s="21">
        <f t="shared" si="38"/>
        <v>360</v>
      </c>
      <c r="P803" s="22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7">
        <v>6</v>
      </c>
      <c r="M804" s="8">
        <v>6</v>
      </c>
      <c r="O804" s="21">
        <f t="shared" si="38"/>
        <v>360</v>
      </c>
      <c r="P804" s="22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7">
        <v>6</v>
      </c>
      <c r="M805" s="8">
        <v>6</v>
      </c>
      <c r="O805" s="21">
        <f t="shared" si="38"/>
        <v>360</v>
      </c>
      <c r="P805" s="22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7">
        <v>6</v>
      </c>
      <c r="M806" s="8">
        <v>6</v>
      </c>
      <c r="O806" s="21">
        <f t="shared" si="38"/>
        <v>360</v>
      </c>
      <c r="P806" s="22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7">
        <v>6</v>
      </c>
      <c r="M807" s="8">
        <v>6</v>
      </c>
      <c r="O807" s="21">
        <f t="shared" si="38"/>
        <v>360</v>
      </c>
      <c r="P807" s="22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7">
        <v>5.84</v>
      </c>
      <c r="M808" s="8">
        <v>5</v>
      </c>
      <c r="N808" s="8">
        <v>84</v>
      </c>
      <c r="O808" s="21">
        <f t="shared" si="38"/>
        <v>384</v>
      </c>
      <c r="P808" s="22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7">
        <v>5.8</v>
      </c>
      <c r="M809" s="8">
        <v>5</v>
      </c>
      <c r="N809" s="8">
        <v>8</v>
      </c>
      <c r="O809" s="21">
        <f t="shared" si="38"/>
        <v>308</v>
      </c>
      <c r="P809" s="22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7">
        <v>5.59</v>
      </c>
      <c r="M810" s="8">
        <v>5</v>
      </c>
      <c r="N810" s="8">
        <v>59</v>
      </c>
      <c r="O810" s="21">
        <f t="shared" si="38"/>
        <v>359</v>
      </c>
      <c r="P810" s="22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7">
        <v>5.56</v>
      </c>
      <c r="M811" s="8">
        <v>5</v>
      </c>
      <c r="N811" s="8">
        <v>56</v>
      </c>
      <c r="O811" s="21">
        <f t="shared" si="38"/>
        <v>356</v>
      </c>
      <c r="P811" s="22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7">
        <v>5.4</v>
      </c>
      <c r="M812" s="8">
        <v>5</v>
      </c>
      <c r="N812" s="8">
        <v>4</v>
      </c>
      <c r="O812" s="21">
        <f t="shared" si="38"/>
        <v>304</v>
      </c>
      <c r="P812" s="22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7">
        <v>5.4</v>
      </c>
      <c r="M813" s="8">
        <v>5</v>
      </c>
      <c r="N813" s="8">
        <v>4</v>
      </c>
      <c r="O813" s="21">
        <f t="shared" si="38"/>
        <v>304</v>
      </c>
      <c r="P813" s="22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7">
        <v>5.32</v>
      </c>
      <c r="M814" s="8">
        <v>5</v>
      </c>
      <c r="N814" s="8">
        <v>32</v>
      </c>
      <c r="O814" s="21">
        <f t="shared" si="38"/>
        <v>332</v>
      </c>
      <c r="P814" s="22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7">
        <v>5.32</v>
      </c>
      <c r="M815" s="8">
        <v>5</v>
      </c>
      <c r="N815" s="8">
        <v>32</v>
      </c>
      <c r="O815" s="21">
        <f t="shared" si="38"/>
        <v>332</v>
      </c>
      <c r="P815" s="22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7">
        <v>5.31</v>
      </c>
      <c r="M816" s="8">
        <v>5</v>
      </c>
      <c r="N816" s="8">
        <v>31</v>
      </c>
      <c r="O816" s="21">
        <f t="shared" si="38"/>
        <v>331</v>
      </c>
      <c r="P816" s="22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7">
        <v>5.3</v>
      </c>
      <c r="M817" s="8">
        <v>5</v>
      </c>
      <c r="N817" s="8">
        <v>3</v>
      </c>
      <c r="O817" s="21">
        <f t="shared" si="38"/>
        <v>303</v>
      </c>
      <c r="P817" s="22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7">
        <v>5.3</v>
      </c>
      <c r="M818" s="8">
        <v>5</v>
      </c>
      <c r="N818" s="8">
        <v>3</v>
      </c>
      <c r="O818" s="21">
        <f t="shared" si="38"/>
        <v>303</v>
      </c>
      <c r="P818" s="22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7">
        <v>5.08</v>
      </c>
      <c r="M819" s="8">
        <v>5</v>
      </c>
      <c r="N819" s="8">
        <v>8</v>
      </c>
      <c r="O819" s="21">
        <f t="shared" si="38"/>
        <v>308</v>
      </c>
      <c r="P819" s="22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7">
        <v>5</v>
      </c>
      <c r="M820" s="8">
        <v>5</v>
      </c>
      <c r="O820" s="21">
        <f t="shared" si="38"/>
        <v>300</v>
      </c>
      <c r="P820" s="22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7">
        <v>5</v>
      </c>
      <c r="M821" s="8">
        <v>5</v>
      </c>
      <c r="O821" s="21">
        <f t="shared" si="38"/>
        <v>300</v>
      </c>
      <c r="P821" s="22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7">
        <v>5</v>
      </c>
      <c r="M822" s="8">
        <v>5</v>
      </c>
      <c r="O822" s="21">
        <f t="shared" si="38"/>
        <v>300</v>
      </c>
      <c r="P822" s="22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7">
        <v>5</v>
      </c>
      <c r="M823" s="8">
        <v>5</v>
      </c>
      <c r="O823" s="21">
        <f t="shared" si="38"/>
        <v>300</v>
      </c>
      <c r="P823" s="22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7">
        <v>5</v>
      </c>
      <c r="M824" s="8">
        <v>5</v>
      </c>
      <c r="O824" s="21">
        <f t="shared" si="38"/>
        <v>300</v>
      </c>
      <c r="P824" s="22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7">
        <v>5</v>
      </c>
      <c r="M825" s="8">
        <v>5</v>
      </c>
      <c r="O825" s="21">
        <f t="shared" si="38"/>
        <v>300</v>
      </c>
      <c r="P825" s="22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7">
        <v>5</v>
      </c>
      <c r="M826" s="8">
        <v>5</v>
      </c>
      <c r="O826" s="21">
        <f t="shared" si="38"/>
        <v>300</v>
      </c>
      <c r="P826" s="22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7">
        <v>5</v>
      </c>
      <c r="M827" s="8">
        <v>5</v>
      </c>
      <c r="O827" s="21">
        <f t="shared" si="38"/>
        <v>300</v>
      </c>
      <c r="P827" s="22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7">
        <v>5</v>
      </c>
      <c r="M828" s="8">
        <v>5</v>
      </c>
      <c r="O828" s="21">
        <f t="shared" si="38"/>
        <v>300</v>
      </c>
      <c r="P828" s="22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7">
        <v>5</v>
      </c>
      <c r="M829" s="8">
        <v>5</v>
      </c>
      <c r="O829" s="21">
        <f t="shared" si="38"/>
        <v>300</v>
      </c>
      <c r="P829" s="22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7">
        <v>5</v>
      </c>
      <c r="M830" s="8">
        <v>5</v>
      </c>
      <c r="O830" s="21">
        <f t="shared" si="38"/>
        <v>300</v>
      </c>
      <c r="P830" s="22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7">
        <v>5</v>
      </c>
      <c r="M831" s="8">
        <v>5</v>
      </c>
      <c r="O831" s="21">
        <f t="shared" si="38"/>
        <v>300</v>
      </c>
      <c r="P831" s="22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7">
        <v>5</v>
      </c>
      <c r="M832" s="8">
        <v>5</v>
      </c>
      <c r="O832" s="21">
        <f t="shared" si="38"/>
        <v>300</v>
      </c>
      <c r="P832" s="22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7">
        <v>4.7699999999999996</v>
      </c>
      <c r="M833" s="8">
        <v>4</v>
      </c>
      <c r="N833" s="8">
        <v>77</v>
      </c>
      <c r="O833" s="21">
        <f t="shared" si="38"/>
        <v>317</v>
      </c>
      <c r="P833" s="22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7">
        <v>4.5999999999999996</v>
      </c>
      <c r="M834" s="8">
        <v>4</v>
      </c>
      <c r="N834" s="8">
        <v>6</v>
      </c>
      <c r="O834" s="21">
        <f t="shared" ref="O834:O897" si="41">(M834*60)+N834</f>
        <v>246</v>
      </c>
      <c r="P834" s="22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7">
        <v>4.58</v>
      </c>
      <c r="M835" s="8">
        <v>4</v>
      </c>
      <c r="N835" s="8">
        <v>58</v>
      </c>
      <c r="O835" s="21">
        <f t="shared" si="41"/>
        <v>298</v>
      </c>
      <c r="P835" s="22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7">
        <v>4.5199999999999996</v>
      </c>
      <c r="M836" s="8">
        <v>4</v>
      </c>
      <c r="N836" s="8">
        <v>52</v>
      </c>
      <c r="O836" s="21">
        <f t="shared" si="41"/>
        <v>292</v>
      </c>
      <c r="P836" s="22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7">
        <v>4.42</v>
      </c>
      <c r="M837" s="8">
        <v>4</v>
      </c>
      <c r="N837" s="8">
        <v>42</v>
      </c>
      <c r="O837" s="21">
        <f t="shared" si="41"/>
        <v>282</v>
      </c>
      <c r="P837" s="22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7">
        <v>4.3</v>
      </c>
      <c r="M838" s="8">
        <v>4</v>
      </c>
      <c r="N838" s="8">
        <v>3</v>
      </c>
      <c r="O838" s="21">
        <f t="shared" si="41"/>
        <v>243</v>
      </c>
      <c r="P838" s="22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7">
        <v>4.24</v>
      </c>
      <c r="M839" s="8">
        <v>4</v>
      </c>
      <c r="N839" s="8">
        <v>24</v>
      </c>
      <c r="O839" s="21">
        <f t="shared" si="41"/>
        <v>264</v>
      </c>
      <c r="P839" s="22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7">
        <v>4.2</v>
      </c>
      <c r="M840" s="8">
        <v>4</v>
      </c>
      <c r="N840" s="8">
        <v>2</v>
      </c>
      <c r="O840" s="21">
        <f t="shared" si="41"/>
        <v>242</v>
      </c>
      <c r="P840" s="22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7">
        <v>4.0999999999999996</v>
      </c>
      <c r="M841" s="8">
        <v>4</v>
      </c>
      <c r="N841" s="8">
        <v>1</v>
      </c>
      <c r="O841" s="21">
        <f t="shared" si="41"/>
        <v>241</v>
      </c>
      <c r="P841" s="22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7">
        <v>4.04</v>
      </c>
      <c r="M842" s="8">
        <v>4</v>
      </c>
      <c r="N842" s="8">
        <v>4</v>
      </c>
      <c r="O842" s="21">
        <f t="shared" si="41"/>
        <v>244</v>
      </c>
      <c r="P842" s="22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7">
        <v>4</v>
      </c>
      <c r="M843" s="8">
        <v>4</v>
      </c>
      <c r="O843" s="21">
        <f t="shared" si="41"/>
        <v>240</v>
      </c>
      <c r="P843" s="22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7">
        <v>4</v>
      </c>
      <c r="M844" s="8">
        <v>4</v>
      </c>
      <c r="O844" s="21">
        <f t="shared" si="41"/>
        <v>240</v>
      </c>
      <c r="P844" s="22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7">
        <v>4</v>
      </c>
      <c r="M845" s="8">
        <v>4</v>
      </c>
      <c r="O845" s="21">
        <f t="shared" si="41"/>
        <v>240</v>
      </c>
      <c r="P845" s="22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7">
        <v>4</v>
      </c>
      <c r="M846" s="8">
        <v>4</v>
      </c>
      <c r="O846" s="21">
        <f t="shared" si="41"/>
        <v>240</v>
      </c>
      <c r="P846" s="22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7">
        <v>4</v>
      </c>
      <c r="M847" s="8">
        <v>4</v>
      </c>
      <c r="O847" s="21">
        <f t="shared" si="41"/>
        <v>240</v>
      </c>
      <c r="P847" s="22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7">
        <v>4</v>
      </c>
      <c r="M848" s="8">
        <v>4</v>
      </c>
      <c r="O848" s="21">
        <f t="shared" si="41"/>
        <v>240</v>
      </c>
      <c r="P848" s="22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7">
        <v>4</v>
      </c>
      <c r="M849" s="8">
        <v>4</v>
      </c>
      <c r="O849" s="21">
        <f t="shared" si="41"/>
        <v>240</v>
      </c>
      <c r="P849" s="22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7">
        <v>4</v>
      </c>
      <c r="M850" s="8">
        <v>4</v>
      </c>
      <c r="O850" s="21">
        <f t="shared" si="41"/>
        <v>240</v>
      </c>
      <c r="P850" s="22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7">
        <v>4</v>
      </c>
      <c r="M851" s="8">
        <v>4</v>
      </c>
      <c r="O851" s="21">
        <f t="shared" si="41"/>
        <v>240</v>
      </c>
      <c r="P851" s="22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7">
        <v>4</v>
      </c>
      <c r="M852" s="8">
        <v>4</v>
      </c>
      <c r="O852" s="21">
        <f t="shared" si="41"/>
        <v>240</v>
      </c>
      <c r="P852" s="22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7">
        <v>4</v>
      </c>
      <c r="M853" s="8">
        <v>4</v>
      </c>
      <c r="O853" s="21">
        <f t="shared" si="41"/>
        <v>240</v>
      </c>
      <c r="P853" s="22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7">
        <v>4</v>
      </c>
      <c r="M854" s="8">
        <v>4</v>
      </c>
      <c r="O854" s="21">
        <f t="shared" si="41"/>
        <v>240</v>
      </c>
      <c r="P854" s="22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7">
        <v>4</v>
      </c>
      <c r="M855" s="8">
        <v>4</v>
      </c>
      <c r="O855" s="21">
        <f t="shared" si="41"/>
        <v>240</v>
      </c>
      <c r="P855" s="22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7">
        <v>4</v>
      </c>
      <c r="M856" s="8">
        <v>4</v>
      </c>
      <c r="O856" s="21">
        <f t="shared" si="41"/>
        <v>240</v>
      </c>
      <c r="P856" s="22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7">
        <v>4</v>
      </c>
      <c r="M857" s="8">
        <v>4</v>
      </c>
      <c r="O857" s="21">
        <f t="shared" si="41"/>
        <v>240</v>
      </c>
      <c r="P857" s="22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7">
        <v>4</v>
      </c>
      <c r="M858" s="8">
        <v>4</v>
      </c>
      <c r="O858" s="21">
        <f t="shared" si="41"/>
        <v>240</v>
      </c>
      <c r="P858" s="22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7">
        <v>4</v>
      </c>
      <c r="M859" s="8">
        <v>4</v>
      </c>
      <c r="O859" s="21">
        <f t="shared" si="41"/>
        <v>240</v>
      </c>
      <c r="P859" s="22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7">
        <v>4</v>
      </c>
      <c r="M860" s="8">
        <v>4</v>
      </c>
      <c r="O860" s="21">
        <f t="shared" si="41"/>
        <v>240</v>
      </c>
      <c r="P860" s="22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7">
        <v>4</v>
      </c>
      <c r="M861" s="8">
        <v>4</v>
      </c>
      <c r="O861" s="21">
        <f t="shared" si="41"/>
        <v>240</v>
      </c>
      <c r="P861" s="22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7">
        <v>4</v>
      </c>
      <c r="M862" s="8">
        <v>4</v>
      </c>
      <c r="O862" s="21">
        <f t="shared" si="41"/>
        <v>240</v>
      </c>
      <c r="P862" s="22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7">
        <v>4</v>
      </c>
      <c r="M863" s="8">
        <v>4</v>
      </c>
      <c r="O863" s="21">
        <f t="shared" si="41"/>
        <v>240</v>
      </c>
      <c r="P863" s="22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7">
        <v>4</v>
      </c>
      <c r="M864" s="8">
        <v>4</v>
      </c>
      <c r="O864" s="21">
        <f t="shared" si="41"/>
        <v>240</v>
      </c>
      <c r="P864" s="22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7">
        <v>4</v>
      </c>
      <c r="M865" s="8">
        <v>4</v>
      </c>
      <c r="O865" s="21">
        <f t="shared" si="41"/>
        <v>240</v>
      </c>
      <c r="P865" s="22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7">
        <v>4</v>
      </c>
      <c r="M866" s="8">
        <v>4</v>
      </c>
      <c r="O866" s="21">
        <f t="shared" si="41"/>
        <v>240</v>
      </c>
      <c r="P866" s="22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7">
        <v>3.9</v>
      </c>
      <c r="M867" s="8">
        <v>3</v>
      </c>
      <c r="N867" s="8">
        <v>9</v>
      </c>
      <c r="O867" s="21">
        <f t="shared" si="41"/>
        <v>189</v>
      </c>
      <c r="P867" s="22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7">
        <v>3.87</v>
      </c>
      <c r="M868" s="8">
        <v>3</v>
      </c>
      <c r="N868" s="8">
        <v>87</v>
      </c>
      <c r="O868" s="21">
        <f t="shared" si="41"/>
        <v>267</v>
      </c>
      <c r="P868" s="22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7">
        <v>3.8</v>
      </c>
      <c r="M869" s="8">
        <v>3</v>
      </c>
      <c r="N869" s="8">
        <v>8</v>
      </c>
      <c r="O869" s="21">
        <f t="shared" si="41"/>
        <v>188</v>
      </c>
      <c r="P869" s="22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7">
        <v>3.8</v>
      </c>
      <c r="M870" s="8">
        <v>3</v>
      </c>
      <c r="N870" s="8">
        <v>8</v>
      </c>
      <c r="O870" s="21">
        <f t="shared" si="41"/>
        <v>188</v>
      </c>
      <c r="P870" s="22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7">
        <v>3.74</v>
      </c>
      <c r="M871" s="8">
        <v>3</v>
      </c>
      <c r="N871" s="8">
        <v>74</v>
      </c>
      <c r="O871" s="21">
        <f t="shared" si="41"/>
        <v>254</v>
      </c>
      <c r="P871" s="22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7">
        <v>3.62</v>
      </c>
      <c r="M872" s="8">
        <v>3</v>
      </c>
      <c r="N872" s="8">
        <v>62</v>
      </c>
      <c r="O872" s="21">
        <f t="shared" si="41"/>
        <v>242</v>
      </c>
      <c r="P872" s="22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7">
        <v>3.61</v>
      </c>
      <c r="M873" s="8">
        <v>3</v>
      </c>
      <c r="N873" s="8">
        <v>61</v>
      </c>
      <c r="O873" s="21">
        <f t="shared" si="41"/>
        <v>241</v>
      </c>
      <c r="P873" s="22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7">
        <v>3.55</v>
      </c>
      <c r="M874" s="8">
        <v>3</v>
      </c>
      <c r="N874" s="8">
        <v>55</v>
      </c>
      <c r="O874" s="21">
        <f t="shared" si="41"/>
        <v>235</v>
      </c>
      <c r="P874" s="22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7">
        <v>3.5</v>
      </c>
      <c r="M875" s="8">
        <v>3</v>
      </c>
      <c r="N875" s="8">
        <v>5</v>
      </c>
      <c r="O875" s="21">
        <f t="shared" si="41"/>
        <v>185</v>
      </c>
      <c r="P875" s="22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7">
        <v>3.5</v>
      </c>
      <c r="M876" s="8">
        <v>3</v>
      </c>
      <c r="N876" s="8">
        <v>5</v>
      </c>
      <c r="O876" s="21">
        <f t="shared" si="41"/>
        <v>185</v>
      </c>
      <c r="P876" s="22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7">
        <v>3.35</v>
      </c>
      <c r="M877" s="8">
        <v>3</v>
      </c>
      <c r="N877" s="8">
        <v>35</v>
      </c>
      <c r="O877" s="21">
        <f t="shared" si="41"/>
        <v>215</v>
      </c>
      <c r="P877" s="22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7">
        <v>3.18</v>
      </c>
      <c r="M878" s="8">
        <v>3</v>
      </c>
      <c r="N878" s="8">
        <v>18</v>
      </c>
      <c r="O878" s="21">
        <f t="shared" si="41"/>
        <v>198</v>
      </c>
      <c r="P878" s="22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7">
        <v>3.15</v>
      </c>
      <c r="M879" s="8">
        <v>3</v>
      </c>
      <c r="N879" s="8">
        <v>15</v>
      </c>
      <c r="O879" s="21">
        <f t="shared" si="41"/>
        <v>195</v>
      </c>
      <c r="P879" s="22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7">
        <v>3.1</v>
      </c>
      <c r="M880" s="8">
        <v>3</v>
      </c>
      <c r="N880" s="8">
        <v>1</v>
      </c>
      <c r="O880" s="21">
        <f t="shared" si="41"/>
        <v>181</v>
      </c>
      <c r="P880" s="22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7">
        <v>3.1</v>
      </c>
      <c r="M881" s="8">
        <v>3</v>
      </c>
      <c r="N881" s="8">
        <v>1</v>
      </c>
      <c r="O881" s="21">
        <f t="shared" si="41"/>
        <v>181</v>
      </c>
      <c r="P881" s="22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7">
        <v>3.05</v>
      </c>
      <c r="M882" s="8">
        <v>3</v>
      </c>
      <c r="N882" s="8">
        <v>5</v>
      </c>
      <c r="O882" s="21">
        <f t="shared" si="41"/>
        <v>185</v>
      </c>
      <c r="P882" s="22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7">
        <v>3</v>
      </c>
      <c r="M883" s="8">
        <v>3</v>
      </c>
      <c r="O883" s="21">
        <f t="shared" si="41"/>
        <v>180</v>
      </c>
      <c r="P883" s="22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7">
        <v>3</v>
      </c>
      <c r="M884" s="8">
        <v>3</v>
      </c>
      <c r="O884" s="21">
        <f t="shared" si="41"/>
        <v>180</v>
      </c>
      <c r="P884" s="22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7">
        <v>3</v>
      </c>
      <c r="M885" s="8">
        <v>3</v>
      </c>
      <c r="O885" s="21">
        <f t="shared" si="41"/>
        <v>180</v>
      </c>
      <c r="P885" s="22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7">
        <v>3</v>
      </c>
      <c r="M886" s="8">
        <v>3</v>
      </c>
      <c r="O886" s="21">
        <f t="shared" si="41"/>
        <v>180</v>
      </c>
      <c r="P886" s="22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7">
        <v>3</v>
      </c>
      <c r="M887" s="8">
        <v>3</v>
      </c>
      <c r="O887" s="21">
        <f t="shared" si="41"/>
        <v>180</v>
      </c>
      <c r="P887" s="22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7">
        <v>3</v>
      </c>
      <c r="M888" s="8">
        <v>3</v>
      </c>
      <c r="O888" s="21">
        <f t="shared" si="41"/>
        <v>180</v>
      </c>
      <c r="P888" s="22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7">
        <v>3</v>
      </c>
      <c r="M889" s="8">
        <v>3</v>
      </c>
      <c r="O889" s="21">
        <f t="shared" si="41"/>
        <v>180</v>
      </c>
      <c r="P889" s="22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7">
        <v>3</v>
      </c>
      <c r="M890" s="8">
        <v>3</v>
      </c>
      <c r="O890" s="21">
        <f t="shared" si="41"/>
        <v>180</v>
      </c>
      <c r="P890" s="22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7">
        <v>3</v>
      </c>
      <c r="M891" s="8">
        <v>3</v>
      </c>
      <c r="O891" s="21">
        <f t="shared" si="41"/>
        <v>180</v>
      </c>
      <c r="P891" s="22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7">
        <v>3</v>
      </c>
      <c r="M892" s="8">
        <v>3</v>
      </c>
      <c r="O892" s="21">
        <f t="shared" si="41"/>
        <v>180</v>
      </c>
      <c r="P892" s="22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7">
        <v>3</v>
      </c>
      <c r="M893" s="8">
        <v>3</v>
      </c>
      <c r="O893" s="21">
        <f t="shared" si="41"/>
        <v>180</v>
      </c>
      <c r="P893" s="22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7">
        <v>3</v>
      </c>
      <c r="M894" s="8">
        <v>3</v>
      </c>
      <c r="O894" s="21">
        <f t="shared" si="41"/>
        <v>180</v>
      </c>
      <c r="P894" s="22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7">
        <v>3</v>
      </c>
      <c r="M895" s="8">
        <v>3</v>
      </c>
      <c r="O895" s="21">
        <f t="shared" si="41"/>
        <v>180</v>
      </c>
      <c r="P895" s="22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7">
        <v>3</v>
      </c>
      <c r="M896" s="8">
        <v>3</v>
      </c>
      <c r="O896" s="21">
        <f t="shared" si="41"/>
        <v>180</v>
      </c>
      <c r="P896" s="22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7">
        <v>3</v>
      </c>
      <c r="M897" s="8">
        <v>3</v>
      </c>
      <c r="O897" s="21">
        <f t="shared" si="41"/>
        <v>180</v>
      </c>
      <c r="P897" s="22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7">
        <v>3</v>
      </c>
      <c r="M898" s="8">
        <v>3</v>
      </c>
      <c r="O898" s="21">
        <f t="shared" ref="O898:O961" si="44">(M898*60)+N898</f>
        <v>180</v>
      </c>
      <c r="P898" s="22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7">
        <v>3</v>
      </c>
      <c r="M899" s="8">
        <v>3</v>
      </c>
      <c r="O899" s="21">
        <f t="shared" si="44"/>
        <v>180</v>
      </c>
      <c r="P899" s="22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7">
        <v>3</v>
      </c>
      <c r="M900" s="8">
        <v>3</v>
      </c>
      <c r="O900" s="21">
        <f t="shared" si="44"/>
        <v>180</v>
      </c>
      <c r="P900" s="22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7">
        <v>3</v>
      </c>
      <c r="M901" s="8">
        <v>3</v>
      </c>
      <c r="O901" s="21">
        <f t="shared" si="44"/>
        <v>180</v>
      </c>
      <c r="P901" s="22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7">
        <v>3</v>
      </c>
      <c r="M902" s="8">
        <v>3</v>
      </c>
      <c r="O902" s="21">
        <f t="shared" si="44"/>
        <v>180</v>
      </c>
      <c r="P902" s="22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7">
        <v>3</v>
      </c>
      <c r="M903" s="8">
        <v>3</v>
      </c>
      <c r="O903" s="21">
        <f t="shared" si="44"/>
        <v>180</v>
      </c>
      <c r="P903" s="22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7">
        <v>2.83</v>
      </c>
      <c r="M904" s="8">
        <v>2</v>
      </c>
      <c r="N904" s="8">
        <v>83</v>
      </c>
      <c r="O904" s="21">
        <f t="shared" si="44"/>
        <v>203</v>
      </c>
      <c r="P904" s="22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7">
        <v>2.82</v>
      </c>
      <c r="M905" s="8">
        <v>2</v>
      </c>
      <c r="N905" s="8">
        <v>82</v>
      </c>
      <c r="O905" s="21">
        <f t="shared" si="44"/>
        <v>202</v>
      </c>
      <c r="P905" s="22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7">
        <v>2.54</v>
      </c>
      <c r="M906" s="8">
        <v>2</v>
      </c>
      <c r="N906" s="8">
        <v>54</v>
      </c>
      <c r="O906" s="21">
        <f t="shared" si="44"/>
        <v>174</v>
      </c>
      <c r="P906" s="22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7">
        <v>2.5299999999999998</v>
      </c>
      <c r="M907" s="8">
        <v>2</v>
      </c>
      <c r="N907" s="8">
        <v>53</v>
      </c>
      <c r="O907" s="21">
        <f t="shared" si="44"/>
        <v>173</v>
      </c>
      <c r="P907" s="22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7">
        <v>2.5099999999999998</v>
      </c>
      <c r="M908" s="8">
        <v>2</v>
      </c>
      <c r="N908" s="8">
        <v>51</v>
      </c>
      <c r="O908" s="21">
        <f t="shared" si="44"/>
        <v>171</v>
      </c>
      <c r="P908" s="22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7">
        <v>2.4</v>
      </c>
      <c r="M909" s="8">
        <v>2</v>
      </c>
      <c r="N909" s="8">
        <v>4</v>
      </c>
      <c r="O909" s="21">
        <f t="shared" si="44"/>
        <v>124</v>
      </c>
      <c r="P909" s="22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7">
        <v>2.31</v>
      </c>
      <c r="M910" s="8">
        <v>2</v>
      </c>
      <c r="N910" s="8">
        <v>31</v>
      </c>
      <c r="O910" s="21">
        <f t="shared" si="44"/>
        <v>151</v>
      </c>
      <c r="P910" s="22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7">
        <v>2.31</v>
      </c>
      <c r="M911" s="8">
        <v>2</v>
      </c>
      <c r="N911" s="8">
        <v>31</v>
      </c>
      <c r="O911" s="21">
        <f t="shared" si="44"/>
        <v>151</v>
      </c>
      <c r="P911" s="22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7">
        <v>2.2999999999999998</v>
      </c>
      <c r="M912" s="8">
        <v>2</v>
      </c>
      <c r="N912" s="8">
        <v>3</v>
      </c>
      <c r="O912" s="21">
        <f t="shared" si="44"/>
        <v>123</v>
      </c>
      <c r="P912" s="22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7">
        <v>2.29</v>
      </c>
      <c r="M913" s="8">
        <v>2</v>
      </c>
      <c r="N913" s="8">
        <v>29</v>
      </c>
      <c r="O913" s="21">
        <f t="shared" si="44"/>
        <v>149</v>
      </c>
      <c r="P913" s="22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7">
        <v>2.2799999999999998</v>
      </c>
      <c r="M914" s="8">
        <v>2</v>
      </c>
      <c r="N914" s="8">
        <v>28</v>
      </c>
      <c r="O914" s="21">
        <f t="shared" si="44"/>
        <v>148</v>
      </c>
      <c r="P914" s="22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7">
        <v>2.2799999999999998</v>
      </c>
      <c r="M915" s="8">
        <v>2</v>
      </c>
      <c r="N915" s="8">
        <v>28</v>
      </c>
      <c r="O915" s="21">
        <f t="shared" si="44"/>
        <v>148</v>
      </c>
      <c r="P915" s="22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7">
        <v>2.2799999999999998</v>
      </c>
      <c r="M916" s="8">
        <v>2</v>
      </c>
      <c r="N916" s="8">
        <v>28</v>
      </c>
      <c r="O916" s="21">
        <f t="shared" si="44"/>
        <v>148</v>
      </c>
      <c r="P916" s="22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7">
        <v>2.2599999999999998</v>
      </c>
      <c r="M917" s="8">
        <v>2</v>
      </c>
      <c r="N917" s="8">
        <v>26</v>
      </c>
      <c r="O917" s="21">
        <f t="shared" si="44"/>
        <v>146</v>
      </c>
      <c r="P917" s="22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7">
        <v>2.25</v>
      </c>
      <c r="M918" s="8">
        <v>2</v>
      </c>
      <c r="N918" s="8">
        <v>25</v>
      </c>
      <c r="O918" s="21">
        <f t="shared" si="44"/>
        <v>145</v>
      </c>
      <c r="P918" s="22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7">
        <v>2.2000000000000002</v>
      </c>
      <c r="M919" s="8">
        <v>2</v>
      </c>
      <c r="N919" s="8">
        <v>2</v>
      </c>
      <c r="O919" s="21">
        <f t="shared" si="44"/>
        <v>122</v>
      </c>
      <c r="P919" s="22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7">
        <v>2.2000000000000002</v>
      </c>
      <c r="M920" s="8">
        <v>2</v>
      </c>
      <c r="N920" s="8">
        <v>2</v>
      </c>
      <c r="O920" s="21">
        <f t="shared" si="44"/>
        <v>122</v>
      </c>
      <c r="P920" s="22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7">
        <v>2.2000000000000002</v>
      </c>
      <c r="M921" s="8">
        <v>2</v>
      </c>
      <c r="N921" s="8">
        <v>2</v>
      </c>
      <c r="O921" s="21">
        <f t="shared" si="44"/>
        <v>122</v>
      </c>
      <c r="P921" s="22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7">
        <v>2.19</v>
      </c>
      <c r="M922" s="8">
        <v>2</v>
      </c>
      <c r="N922" s="8">
        <v>19</v>
      </c>
      <c r="O922" s="21">
        <f t="shared" si="44"/>
        <v>139</v>
      </c>
      <c r="P922" s="22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7">
        <v>2.19</v>
      </c>
      <c r="M923" s="8">
        <v>2</v>
      </c>
      <c r="N923" s="8">
        <v>19</v>
      </c>
      <c r="O923" s="21">
        <f t="shared" si="44"/>
        <v>139</v>
      </c>
      <c r="P923" s="22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7">
        <v>2.17</v>
      </c>
      <c r="M924" s="8">
        <v>2</v>
      </c>
      <c r="N924" s="8">
        <v>17</v>
      </c>
      <c r="O924" s="21">
        <f t="shared" si="44"/>
        <v>137</v>
      </c>
      <c r="P924" s="22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7">
        <v>2.17</v>
      </c>
      <c r="M925" s="8">
        <v>2</v>
      </c>
      <c r="N925" s="8">
        <v>17</v>
      </c>
      <c r="O925" s="21">
        <f t="shared" si="44"/>
        <v>137</v>
      </c>
      <c r="P925" s="22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7">
        <v>2.14</v>
      </c>
      <c r="M926" s="8">
        <v>2</v>
      </c>
      <c r="N926" s="8">
        <v>14</v>
      </c>
      <c r="O926" s="21">
        <f t="shared" si="44"/>
        <v>134</v>
      </c>
      <c r="P926" s="22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7">
        <v>2.09</v>
      </c>
      <c r="M927" s="8">
        <v>2</v>
      </c>
      <c r="N927" s="8">
        <v>9</v>
      </c>
      <c r="O927" s="21">
        <f t="shared" si="44"/>
        <v>129</v>
      </c>
      <c r="P927" s="22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7">
        <v>2.0699999999999998</v>
      </c>
      <c r="M928" s="8">
        <v>2</v>
      </c>
      <c r="N928" s="8">
        <v>7</v>
      </c>
      <c r="O928" s="21">
        <f t="shared" si="44"/>
        <v>127</v>
      </c>
      <c r="P928" s="22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7">
        <v>2.0499999999999998</v>
      </c>
      <c r="M929" s="8">
        <v>2</v>
      </c>
      <c r="N929" s="8">
        <v>5</v>
      </c>
      <c r="O929" s="21">
        <f t="shared" si="44"/>
        <v>125</v>
      </c>
      <c r="P929" s="22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7">
        <v>2.02</v>
      </c>
      <c r="M930" s="8">
        <v>2</v>
      </c>
      <c r="N930" s="8">
        <v>2</v>
      </c>
      <c r="O930" s="21">
        <f t="shared" si="44"/>
        <v>122</v>
      </c>
      <c r="P930" s="22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7">
        <v>2</v>
      </c>
      <c r="M931" s="8">
        <v>2</v>
      </c>
      <c r="O931" s="21">
        <f t="shared" si="44"/>
        <v>120</v>
      </c>
      <c r="P931" s="22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7">
        <v>2</v>
      </c>
      <c r="M932" s="8">
        <v>2</v>
      </c>
      <c r="O932" s="21">
        <f t="shared" si="44"/>
        <v>120</v>
      </c>
      <c r="P932" s="22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7">
        <v>2</v>
      </c>
      <c r="M933" s="8">
        <v>2</v>
      </c>
      <c r="O933" s="21">
        <f t="shared" si="44"/>
        <v>120</v>
      </c>
      <c r="P933" s="22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7">
        <v>2</v>
      </c>
      <c r="M934" s="8">
        <v>2</v>
      </c>
      <c r="O934" s="21">
        <f t="shared" si="44"/>
        <v>120</v>
      </c>
      <c r="P934" s="22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7">
        <v>2</v>
      </c>
      <c r="M935" s="8">
        <v>2</v>
      </c>
      <c r="O935" s="21">
        <f t="shared" si="44"/>
        <v>120</v>
      </c>
      <c r="P935" s="22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7">
        <v>2</v>
      </c>
      <c r="M936" s="8">
        <v>2</v>
      </c>
      <c r="O936" s="21">
        <f t="shared" si="44"/>
        <v>120</v>
      </c>
      <c r="P936" s="22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7">
        <v>2</v>
      </c>
      <c r="M937" s="8">
        <v>2</v>
      </c>
      <c r="O937" s="21">
        <f t="shared" si="44"/>
        <v>120</v>
      </c>
      <c r="P937" s="22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7">
        <v>2</v>
      </c>
      <c r="M938" s="8">
        <v>2</v>
      </c>
      <c r="O938" s="21">
        <f t="shared" si="44"/>
        <v>120</v>
      </c>
      <c r="P938" s="22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7">
        <v>2</v>
      </c>
      <c r="M939" s="8">
        <v>2</v>
      </c>
      <c r="O939" s="21">
        <f t="shared" si="44"/>
        <v>120</v>
      </c>
      <c r="P939" s="22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7">
        <v>2</v>
      </c>
      <c r="M940" s="8">
        <v>2</v>
      </c>
      <c r="O940" s="21">
        <f t="shared" si="44"/>
        <v>120</v>
      </c>
      <c r="P940" s="22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7">
        <v>2</v>
      </c>
      <c r="M941" s="8">
        <v>2</v>
      </c>
      <c r="O941" s="21">
        <f t="shared" si="44"/>
        <v>120</v>
      </c>
      <c r="P941" s="22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7">
        <v>2</v>
      </c>
      <c r="M942" s="8">
        <v>2</v>
      </c>
      <c r="O942" s="21">
        <f t="shared" si="44"/>
        <v>120</v>
      </c>
      <c r="P942" s="22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7">
        <v>2</v>
      </c>
      <c r="M943" s="8">
        <v>2</v>
      </c>
      <c r="O943" s="21">
        <f t="shared" si="44"/>
        <v>120</v>
      </c>
      <c r="P943" s="22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7">
        <v>2</v>
      </c>
      <c r="M944" s="8">
        <v>2</v>
      </c>
      <c r="O944" s="21">
        <f t="shared" si="44"/>
        <v>120</v>
      </c>
      <c r="P944" s="22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7">
        <v>2</v>
      </c>
      <c r="M945" s="8">
        <v>2</v>
      </c>
      <c r="O945" s="21">
        <f t="shared" si="44"/>
        <v>120</v>
      </c>
      <c r="P945" s="22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7">
        <v>2</v>
      </c>
      <c r="M946" s="8">
        <v>2</v>
      </c>
      <c r="O946" s="21">
        <f t="shared" si="44"/>
        <v>120</v>
      </c>
      <c r="P946" s="22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7">
        <v>2</v>
      </c>
      <c r="M947" s="8">
        <v>2</v>
      </c>
      <c r="O947" s="21">
        <f t="shared" si="44"/>
        <v>120</v>
      </c>
      <c r="P947" s="22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7">
        <v>2</v>
      </c>
      <c r="M948" s="8">
        <v>2</v>
      </c>
      <c r="O948" s="21">
        <f t="shared" si="44"/>
        <v>120</v>
      </c>
      <c r="P948" s="22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7">
        <v>2</v>
      </c>
      <c r="M949" s="8">
        <v>2</v>
      </c>
      <c r="O949" s="21">
        <f t="shared" si="44"/>
        <v>120</v>
      </c>
      <c r="P949" s="22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7">
        <v>2</v>
      </c>
      <c r="M950" s="8">
        <v>2</v>
      </c>
      <c r="O950" s="21">
        <f t="shared" si="44"/>
        <v>120</v>
      </c>
      <c r="P950" s="22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7">
        <v>2</v>
      </c>
      <c r="M951" s="8">
        <v>2</v>
      </c>
      <c r="O951" s="21">
        <f t="shared" si="44"/>
        <v>120</v>
      </c>
      <c r="P951" s="22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7">
        <v>2</v>
      </c>
      <c r="M952" s="8">
        <v>2</v>
      </c>
      <c r="O952" s="21">
        <f t="shared" si="44"/>
        <v>120</v>
      </c>
      <c r="P952" s="22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7">
        <v>2</v>
      </c>
      <c r="M953" s="8">
        <v>2</v>
      </c>
      <c r="O953" s="21">
        <f t="shared" si="44"/>
        <v>120</v>
      </c>
      <c r="P953" s="22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7">
        <v>2</v>
      </c>
      <c r="M954" s="8">
        <v>2</v>
      </c>
      <c r="O954" s="21">
        <f t="shared" si="44"/>
        <v>120</v>
      </c>
      <c r="P954" s="22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7">
        <v>1.96</v>
      </c>
      <c r="M955" s="8">
        <v>1</v>
      </c>
      <c r="N955" s="8">
        <v>96</v>
      </c>
      <c r="O955" s="21">
        <f t="shared" si="44"/>
        <v>156</v>
      </c>
      <c r="P955" s="22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7">
        <v>1.95</v>
      </c>
      <c r="M956" s="8">
        <v>1</v>
      </c>
      <c r="N956" s="8">
        <v>95</v>
      </c>
      <c r="O956" s="21">
        <f t="shared" si="44"/>
        <v>155</v>
      </c>
      <c r="P956" s="22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7">
        <v>1.89</v>
      </c>
      <c r="M957" s="8">
        <v>1</v>
      </c>
      <c r="N957" s="8">
        <v>89</v>
      </c>
      <c r="O957" s="21">
        <f t="shared" si="44"/>
        <v>149</v>
      </c>
      <c r="P957" s="22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7">
        <v>1.83</v>
      </c>
      <c r="M958" s="8">
        <v>1</v>
      </c>
      <c r="N958" s="8">
        <v>83</v>
      </c>
      <c r="O958" s="21">
        <f t="shared" si="44"/>
        <v>143</v>
      </c>
      <c r="P958" s="22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7">
        <v>1.72</v>
      </c>
      <c r="M959" s="8">
        <v>1</v>
      </c>
      <c r="N959" s="8">
        <v>72</v>
      </c>
      <c r="O959" s="21">
        <f t="shared" si="44"/>
        <v>132</v>
      </c>
      <c r="P959" s="22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7">
        <v>1.7</v>
      </c>
      <c r="M960" s="8">
        <v>1</v>
      </c>
      <c r="N960" s="8">
        <v>7</v>
      </c>
      <c r="O960" s="21">
        <f t="shared" si="44"/>
        <v>67</v>
      </c>
      <c r="P960" s="22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7">
        <v>1.66</v>
      </c>
      <c r="M961" s="8">
        <v>1</v>
      </c>
      <c r="N961" s="8">
        <v>66</v>
      </c>
      <c r="O961" s="21">
        <f t="shared" si="44"/>
        <v>126</v>
      </c>
      <c r="P961" s="22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7">
        <v>1.6</v>
      </c>
      <c r="M962" s="8">
        <v>1</v>
      </c>
      <c r="N962" s="8">
        <v>6</v>
      </c>
      <c r="O962" s="21">
        <f t="shared" ref="O962:O1025" si="47">(M962*60)+N962</f>
        <v>66</v>
      </c>
      <c r="P962" s="22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7">
        <v>1.59</v>
      </c>
      <c r="M963" s="8">
        <v>1</v>
      </c>
      <c r="N963" s="8">
        <v>59</v>
      </c>
      <c r="O963" s="21">
        <f t="shared" si="47"/>
        <v>119</v>
      </c>
      <c r="P963" s="22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7">
        <v>1.55</v>
      </c>
      <c r="M964" s="8">
        <v>1</v>
      </c>
      <c r="N964" s="8">
        <v>55</v>
      </c>
      <c r="O964" s="21">
        <f t="shared" si="47"/>
        <v>115</v>
      </c>
      <c r="P964" s="22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7">
        <v>1.55</v>
      </c>
      <c r="M965" s="8">
        <v>1</v>
      </c>
      <c r="N965" s="8">
        <v>55</v>
      </c>
      <c r="O965" s="21">
        <f t="shared" si="47"/>
        <v>115</v>
      </c>
      <c r="P965" s="22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7">
        <v>1.5</v>
      </c>
      <c r="M966" s="8">
        <v>1</v>
      </c>
      <c r="N966" s="8">
        <v>5</v>
      </c>
      <c r="O966" s="21">
        <f t="shared" si="47"/>
        <v>65</v>
      </c>
      <c r="P966" s="22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7">
        <v>1.45</v>
      </c>
      <c r="M967" s="8">
        <v>1</v>
      </c>
      <c r="N967" s="8">
        <v>45</v>
      </c>
      <c r="O967" s="21">
        <f t="shared" si="47"/>
        <v>105</v>
      </c>
      <c r="P967" s="22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7">
        <v>1.44</v>
      </c>
      <c r="M968" s="8">
        <v>1</v>
      </c>
      <c r="N968" s="8">
        <v>44</v>
      </c>
      <c r="O968" s="21">
        <f t="shared" si="47"/>
        <v>104</v>
      </c>
      <c r="P968" s="22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7">
        <v>1.37</v>
      </c>
      <c r="M969" s="8">
        <v>1</v>
      </c>
      <c r="N969" s="8">
        <v>37</v>
      </c>
      <c r="O969" s="21">
        <f t="shared" si="47"/>
        <v>97</v>
      </c>
      <c r="P969" s="22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7">
        <v>1.36</v>
      </c>
      <c r="M970" s="8">
        <v>1</v>
      </c>
      <c r="N970" s="8">
        <v>36</v>
      </c>
      <c r="O970" s="21">
        <f t="shared" si="47"/>
        <v>96</v>
      </c>
      <c r="P970" s="22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7">
        <v>1.3</v>
      </c>
      <c r="M971" s="8">
        <v>1</v>
      </c>
      <c r="N971" s="8">
        <v>3</v>
      </c>
      <c r="O971" s="21">
        <f t="shared" si="47"/>
        <v>63</v>
      </c>
      <c r="P971" s="22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7">
        <v>1.28</v>
      </c>
      <c r="M972" s="8">
        <v>1</v>
      </c>
      <c r="N972" s="8">
        <v>28</v>
      </c>
      <c r="O972" s="21">
        <f t="shared" si="47"/>
        <v>88</v>
      </c>
      <c r="P972" s="22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7">
        <v>1.21</v>
      </c>
      <c r="M973" s="8">
        <v>1</v>
      </c>
      <c r="N973" s="8">
        <v>21</v>
      </c>
      <c r="O973" s="21">
        <f t="shared" si="47"/>
        <v>81</v>
      </c>
      <c r="P973" s="22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7">
        <v>1.2</v>
      </c>
      <c r="M974" s="8">
        <v>1</v>
      </c>
      <c r="N974" s="8">
        <v>2</v>
      </c>
      <c r="O974" s="21">
        <f t="shared" si="47"/>
        <v>62</v>
      </c>
      <c r="P974" s="22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7">
        <v>1.17</v>
      </c>
      <c r="M975" s="8">
        <v>1</v>
      </c>
      <c r="N975" s="8">
        <v>17</v>
      </c>
      <c r="O975" s="21">
        <f t="shared" si="47"/>
        <v>77</v>
      </c>
      <c r="P975" s="22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7">
        <v>1.1399999999999999</v>
      </c>
      <c r="M976" s="8">
        <v>1</v>
      </c>
      <c r="N976" s="8">
        <v>14</v>
      </c>
      <c r="O976" s="21">
        <f t="shared" si="47"/>
        <v>74</v>
      </c>
      <c r="P976" s="22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7">
        <v>1.1000000000000001</v>
      </c>
      <c r="M977" s="8">
        <v>1</v>
      </c>
      <c r="N977" s="8">
        <v>1</v>
      </c>
      <c r="O977" s="21">
        <f t="shared" si="47"/>
        <v>61</v>
      </c>
      <c r="P977" s="22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7">
        <v>1.1000000000000001</v>
      </c>
      <c r="M978" s="8">
        <v>1</v>
      </c>
      <c r="N978" s="8">
        <v>1</v>
      </c>
      <c r="O978" s="21">
        <f t="shared" si="47"/>
        <v>61</v>
      </c>
      <c r="P978" s="22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7">
        <v>1.1000000000000001</v>
      </c>
      <c r="M979" s="8">
        <v>1</v>
      </c>
      <c r="N979" s="8">
        <v>1</v>
      </c>
      <c r="O979" s="21">
        <f t="shared" si="47"/>
        <v>61</v>
      </c>
      <c r="P979" s="22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7">
        <v>1.07</v>
      </c>
      <c r="M980" s="8">
        <v>1</v>
      </c>
      <c r="N980" s="8">
        <v>7</v>
      </c>
      <c r="O980" s="21">
        <f t="shared" si="47"/>
        <v>67</v>
      </c>
      <c r="P980" s="22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7">
        <v>1.04</v>
      </c>
      <c r="M981" s="8">
        <v>1</v>
      </c>
      <c r="N981" s="8">
        <v>4</v>
      </c>
      <c r="O981" s="21">
        <f t="shared" si="47"/>
        <v>64</v>
      </c>
      <c r="P981" s="22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7">
        <v>1.02</v>
      </c>
      <c r="M982" s="8">
        <v>1</v>
      </c>
      <c r="N982" s="8">
        <v>2</v>
      </c>
      <c r="O982" s="21">
        <f t="shared" si="47"/>
        <v>62</v>
      </c>
      <c r="P982" s="22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7">
        <v>1.01</v>
      </c>
      <c r="M983" s="8">
        <v>1</v>
      </c>
      <c r="N983" s="8">
        <v>1</v>
      </c>
      <c r="O983" s="21">
        <f t="shared" si="47"/>
        <v>61</v>
      </c>
      <c r="P983" s="22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7">
        <v>1.01</v>
      </c>
      <c r="M984" s="8">
        <v>1</v>
      </c>
      <c r="N984" s="8">
        <v>1</v>
      </c>
      <c r="O984" s="21">
        <f t="shared" si="47"/>
        <v>61</v>
      </c>
      <c r="P984" s="22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7">
        <v>1</v>
      </c>
      <c r="M985" s="8">
        <v>1</v>
      </c>
      <c r="O985" s="21">
        <f t="shared" si="47"/>
        <v>60</v>
      </c>
      <c r="P985" s="22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7">
        <v>1</v>
      </c>
      <c r="M986" s="8">
        <v>1</v>
      </c>
      <c r="O986" s="21">
        <f t="shared" si="47"/>
        <v>60</v>
      </c>
      <c r="P986" s="22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7">
        <v>1</v>
      </c>
      <c r="M987" s="8">
        <v>1</v>
      </c>
      <c r="O987" s="21">
        <f t="shared" si="47"/>
        <v>60</v>
      </c>
      <c r="P987" s="22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7">
        <v>1</v>
      </c>
      <c r="M988" s="8">
        <v>1</v>
      </c>
      <c r="O988" s="21">
        <f t="shared" si="47"/>
        <v>60</v>
      </c>
      <c r="P988" s="22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7">
        <v>1</v>
      </c>
      <c r="M989" s="8">
        <v>1</v>
      </c>
      <c r="O989" s="21">
        <f t="shared" si="47"/>
        <v>60</v>
      </c>
      <c r="P989" s="22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7">
        <v>1</v>
      </c>
      <c r="M990" s="8">
        <v>1</v>
      </c>
      <c r="O990" s="21">
        <f t="shared" si="47"/>
        <v>60</v>
      </c>
      <c r="P990" s="22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7">
        <v>1</v>
      </c>
      <c r="M991" s="8">
        <v>1</v>
      </c>
      <c r="O991" s="21">
        <f t="shared" si="47"/>
        <v>60</v>
      </c>
      <c r="P991" s="22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7">
        <v>1</v>
      </c>
      <c r="M992" s="8">
        <v>1</v>
      </c>
      <c r="O992" s="21">
        <f t="shared" si="47"/>
        <v>60</v>
      </c>
      <c r="P992" s="22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7">
        <v>1</v>
      </c>
      <c r="M993" s="8">
        <v>1</v>
      </c>
      <c r="O993" s="21">
        <f t="shared" si="47"/>
        <v>60</v>
      </c>
      <c r="P993" s="22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7">
        <v>1</v>
      </c>
      <c r="M994" s="8">
        <v>1</v>
      </c>
      <c r="O994" s="21">
        <f t="shared" si="47"/>
        <v>60</v>
      </c>
      <c r="P994" s="22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7">
        <v>1</v>
      </c>
      <c r="M995" s="8">
        <v>1</v>
      </c>
      <c r="O995" s="21">
        <f t="shared" si="47"/>
        <v>60</v>
      </c>
      <c r="P995" s="22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7">
        <v>1</v>
      </c>
      <c r="M996" s="8">
        <v>1</v>
      </c>
      <c r="O996" s="21">
        <f t="shared" si="47"/>
        <v>60</v>
      </c>
      <c r="P996" s="22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7">
        <v>1</v>
      </c>
      <c r="M997" s="8">
        <v>1</v>
      </c>
      <c r="O997" s="21">
        <f t="shared" si="47"/>
        <v>60</v>
      </c>
      <c r="P997" s="22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7">
        <v>1</v>
      </c>
      <c r="M998" s="8">
        <v>1</v>
      </c>
      <c r="O998" s="21">
        <f t="shared" si="47"/>
        <v>60</v>
      </c>
      <c r="P998" s="22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7">
        <v>1</v>
      </c>
      <c r="M999" s="8">
        <v>1</v>
      </c>
      <c r="O999" s="21">
        <f t="shared" si="47"/>
        <v>60</v>
      </c>
      <c r="P999" s="22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7">
        <v>1</v>
      </c>
      <c r="M1000" s="8">
        <v>1</v>
      </c>
      <c r="O1000" s="21">
        <f t="shared" si="47"/>
        <v>60</v>
      </c>
      <c r="P1000" s="22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7">
        <v>1</v>
      </c>
      <c r="M1001" s="8">
        <v>1</v>
      </c>
      <c r="O1001" s="21">
        <f t="shared" si="47"/>
        <v>60</v>
      </c>
      <c r="P1001" s="22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7">
        <v>1</v>
      </c>
      <c r="M1002" s="8">
        <v>1</v>
      </c>
      <c r="O1002" s="21">
        <f t="shared" si="47"/>
        <v>60</v>
      </c>
      <c r="P1002" s="22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7">
        <v>1</v>
      </c>
      <c r="M1003" s="8">
        <v>1</v>
      </c>
      <c r="O1003" s="21">
        <f t="shared" si="47"/>
        <v>60</v>
      </c>
      <c r="P1003" s="22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7">
        <v>0.9</v>
      </c>
      <c r="M1004" s="8">
        <v>0</v>
      </c>
      <c r="N1004" s="8">
        <v>9</v>
      </c>
      <c r="O1004" s="21">
        <f t="shared" si="47"/>
        <v>9</v>
      </c>
      <c r="P1004" s="22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7">
        <v>0.7</v>
      </c>
      <c r="M1005" s="8">
        <v>0</v>
      </c>
      <c r="N1005" s="8">
        <v>7</v>
      </c>
      <c r="O1005" s="21">
        <f t="shared" si="47"/>
        <v>7</v>
      </c>
      <c r="P1005" s="22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7">
        <v>0.61</v>
      </c>
      <c r="M1006" s="8">
        <v>0</v>
      </c>
      <c r="N1006" s="8">
        <v>61</v>
      </c>
      <c r="O1006" s="21">
        <f t="shared" si="47"/>
        <v>61</v>
      </c>
      <c r="P1006" s="22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7">
        <v>0.6</v>
      </c>
      <c r="M1007" s="8">
        <v>0</v>
      </c>
      <c r="N1007" s="8">
        <v>6</v>
      </c>
      <c r="O1007" s="21">
        <f t="shared" si="47"/>
        <v>6</v>
      </c>
      <c r="P1007" s="22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7">
        <v>0.59</v>
      </c>
      <c r="M1008" s="8">
        <v>0</v>
      </c>
      <c r="N1008" s="8">
        <v>59</v>
      </c>
      <c r="O1008" s="21">
        <f t="shared" si="47"/>
        <v>59</v>
      </c>
      <c r="P1008" s="22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7">
        <v>0.57999999999999996</v>
      </c>
      <c r="M1009" s="8">
        <v>0</v>
      </c>
      <c r="N1009" s="8">
        <v>58</v>
      </c>
      <c r="O1009" s="21">
        <f t="shared" si="47"/>
        <v>58</v>
      </c>
      <c r="P1009" s="22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7">
        <v>0.56999999999999995</v>
      </c>
      <c r="M1010" s="8">
        <v>0</v>
      </c>
      <c r="N1010" s="8">
        <v>57</v>
      </c>
      <c r="O1010" s="21">
        <f t="shared" si="47"/>
        <v>57</v>
      </c>
      <c r="P1010" s="22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7">
        <v>0.56000000000000005</v>
      </c>
      <c r="M1011" s="8">
        <v>0</v>
      </c>
      <c r="N1011" s="8">
        <v>56</v>
      </c>
      <c r="O1011" s="21">
        <f t="shared" si="47"/>
        <v>56</v>
      </c>
      <c r="P1011" s="22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7">
        <v>0.53</v>
      </c>
      <c r="M1012" s="8">
        <v>0</v>
      </c>
      <c r="N1012" s="8">
        <v>53</v>
      </c>
      <c r="O1012" s="21">
        <f t="shared" si="47"/>
        <v>53</v>
      </c>
      <c r="P1012" s="22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7">
        <v>0.51</v>
      </c>
      <c r="M1013" s="8">
        <v>0</v>
      </c>
      <c r="N1013" s="8">
        <v>51</v>
      </c>
      <c r="O1013" s="21">
        <f t="shared" si="47"/>
        <v>51</v>
      </c>
      <c r="P1013" s="22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7">
        <v>0.5</v>
      </c>
      <c r="M1014" s="8">
        <v>0</v>
      </c>
      <c r="N1014" s="8">
        <v>5</v>
      </c>
      <c r="O1014" s="21">
        <f t="shared" si="47"/>
        <v>5</v>
      </c>
      <c r="P1014" s="22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7">
        <v>0.5</v>
      </c>
      <c r="M1015" s="8">
        <v>0</v>
      </c>
      <c r="N1015" s="8">
        <v>5</v>
      </c>
      <c r="O1015" s="21">
        <f t="shared" si="47"/>
        <v>5</v>
      </c>
      <c r="P1015" s="22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7">
        <v>0.49</v>
      </c>
      <c r="M1016" s="8">
        <v>0</v>
      </c>
      <c r="N1016" s="8">
        <v>49</v>
      </c>
      <c r="O1016" s="21">
        <f t="shared" si="47"/>
        <v>49</v>
      </c>
      <c r="P1016" s="22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7">
        <v>0.49</v>
      </c>
      <c r="M1017" s="8">
        <v>0</v>
      </c>
      <c r="N1017" s="8">
        <v>49</v>
      </c>
      <c r="O1017" s="21">
        <f t="shared" si="47"/>
        <v>49</v>
      </c>
      <c r="P1017" s="22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7">
        <v>0.46</v>
      </c>
      <c r="M1018" s="8">
        <v>0</v>
      </c>
      <c r="N1018" s="8">
        <v>46</v>
      </c>
      <c r="O1018" s="21">
        <f t="shared" si="47"/>
        <v>46</v>
      </c>
      <c r="P1018" s="22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7">
        <v>0.46</v>
      </c>
      <c r="M1019" s="8">
        <v>0</v>
      </c>
      <c r="N1019" s="8">
        <v>46</v>
      </c>
      <c r="O1019" s="21">
        <f t="shared" si="47"/>
        <v>46</v>
      </c>
      <c r="P1019" s="22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7">
        <v>0.45</v>
      </c>
      <c r="M1020" s="8">
        <v>0</v>
      </c>
      <c r="N1020" s="8">
        <v>45</v>
      </c>
      <c r="O1020" s="21">
        <f t="shared" si="47"/>
        <v>45</v>
      </c>
      <c r="P1020" s="22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7">
        <v>0.45</v>
      </c>
      <c r="M1021" s="8">
        <v>0</v>
      </c>
      <c r="N1021" s="8">
        <v>45</v>
      </c>
      <c r="O1021" s="21">
        <f t="shared" si="47"/>
        <v>45</v>
      </c>
      <c r="P1021" s="22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7">
        <v>0.45</v>
      </c>
      <c r="M1022" s="8">
        <v>0</v>
      </c>
      <c r="N1022" s="8">
        <v>45</v>
      </c>
      <c r="O1022" s="21">
        <f t="shared" si="47"/>
        <v>45</v>
      </c>
      <c r="P1022" s="22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7">
        <v>0.43</v>
      </c>
      <c r="M1023" s="8">
        <v>0</v>
      </c>
      <c r="N1023" s="8">
        <v>43</v>
      </c>
      <c r="O1023" s="21">
        <f t="shared" si="47"/>
        <v>43</v>
      </c>
      <c r="P1023" s="22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7">
        <v>0.4</v>
      </c>
      <c r="M1024" s="8">
        <v>0</v>
      </c>
      <c r="N1024" s="8">
        <v>4</v>
      </c>
      <c r="O1024" s="21">
        <f t="shared" si="47"/>
        <v>4</v>
      </c>
      <c r="P1024" s="22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7">
        <v>0.38</v>
      </c>
      <c r="M1025" s="8">
        <v>0</v>
      </c>
      <c r="N1025" s="8">
        <v>38</v>
      </c>
      <c r="O1025" s="21">
        <f t="shared" si="47"/>
        <v>38</v>
      </c>
      <c r="P1025" s="22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7">
        <v>0.3</v>
      </c>
      <c r="M1026" s="8">
        <v>0</v>
      </c>
      <c r="N1026" s="8">
        <v>3</v>
      </c>
      <c r="O1026" s="21">
        <f t="shared" ref="O1026:O1038" si="50">(M1026*60)+N1026</f>
        <v>3</v>
      </c>
      <c r="P1026" s="22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7">
        <v>0.28999999999999998</v>
      </c>
      <c r="M1027" s="8">
        <v>0</v>
      </c>
      <c r="N1027" s="8">
        <v>29</v>
      </c>
      <c r="O1027" s="21">
        <f t="shared" si="50"/>
        <v>29</v>
      </c>
      <c r="P1027" s="22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7">
        <v>0.14000000000000001</v>
      </c>
      <c r="M1028" s="8">
        <v>0</v>
      </c>
      <c r="N1028" s="8">
        <v>14</v>
      </c>
      <c r="O1028" s="21">
        <f t="shared" si="50"/>
        <v>14</v>
      </c>
      <c r="P1028" s="22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7">
        <v>0.12</v>
      </c>
      <c r="M1029" s="8">
        <v>0</v>
      </c>
      <c r="N1029" s="8">
        <v>12</v>
      </c>
      <c r="O1029" s="21">
        <f t="shared" si="50"/>
        <v>12</v>
      </c>
      <c r="P1029" s="22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7">
        <v>0</v>
      </c>
      <c r="M1030" s="8">
        <v>0</v>
      </c>
      <c r="O1030" s="21">
        <f t="shared" si="50"/>
        <v>0</v>
      </c>
      <c r="P1030" s="22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7">
        <v>0</v>
      </c>
      <c r="M1031" s="8">
        <v>0</v>
      </c>
      <c r="O1031" s="21">
        <f t="shared" si="50"/>
        <v>0</v>
      </c>
      <c r="P1031" s="22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7">
        <v>0</v>
      </c>
      <c r="M1032" s="8">
        <v>0</v>
      </c>
      <c r="O1032" s="21">
        <f t="shared" si="50"/>
        <v>0</v>
      </c>
      <c r="P1032" s="22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7">
        <v>0</v>
      </c>
      <c r="M1033" s="8">
        <v>0</v>
      </c>
      <c r="O1033" s="21">
        <f t="shared" si="50"/>
        <v>0</v>
      </c>
      <c r="P1033" s="22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7">
        <v>0</v>
      </c>
      <c r="M1034" s="8">
        <v>0</v>
      </c>
      <c r="O1034" s="21">
        <f t="shared" si="50"/>
        <v>0</v>
      </c>
      <c r="P1034" s="22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7">
        <v>0</v>
      </c>
      <c r="M1035" s="8">
        <v>0</v>
      </c>
      <c r="O1035" s="21">
        <f t="shared" si="50"/>
        <v>0</v>
      </c>
      <c r="P1035" s="22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7">
        <v>0</v>
      </c>
      <c r="M1036" s="8">
        <v>0</v>
      </c>
      <c r="O1036" s="21">
        <f t="shared" si="50"/>
        <v>0</v>
      </c>
      <c r="P1036" s="22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7">
        <v>0</v>
      </c>
      <c r="M1037" s="8">
        <v>0</v>
      </c>
      <c r="O1037" s="21">
        <f t="shared" si="50"/>
        <v>0</v>
      </c>
      <c r="P1037" s="22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7">
        <v>0</v>
      </c>
      <c r="M1038" s="8">
        <v>0</v>
      </c>
      <c r="O1038" s="21">
        <f t="shared" si="50"/>
        <v>0</v>
      </c>
      <c r="P1038" s="22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3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4140625" style="11" customWidth="1"/>
    <col min="2" max="2" width="11.44140625" style="11" hidden="1" customWidth="1"/>
    <col min="3" max="16381" width="11.44140625" style="11" hidden="1"/>
    <col min="16382" max="16382" width="11.44140625" style="11" hidden="1" customWidth="1"/>
    <col min="16383" max="16383" width="11.44140625" style="11" hidden="1"/>
    <col min="16384" max="16384" width="1.109375" style="11" hidden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JTGU6WGQ04ZG/WpWI6FZMkO8AfpyrLCp7amVszP0+ciTISgGWeM8eOtOkKmbpwMExQM3bC+ajGyVmOHY27xWsA==" saltValue="6MMJ0DR4sPg57581xiEy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7"/>
  <sheetViews>
    <sheetView zoomScale="85" zoomScaleNormal="85" workbookViewId="0">
      <selection activeCell="A7" sqref="A7"/>
    </sheetView>
  </sheetViews>
  <sheetFormatPr baseColWidth="10" defaultColWidth="0" defaultRowHeight="12.75" customHeight="1" zeroHeight="1"/>
  <cols>
    <col min="1" max="1" width="144.109375" style="11" customWidth="1"/>
    <col min="2" max="2" width="1.109375" style="11" hidden="1"/>
    <col min="3" max="3" width="11.88671875" style="11" hidden="1"/>
    <col min="4" max="16383" width="11.44140625" style="11" hidden="1"/>
    <col min="16384" max="16384" width="4.33203125" style="11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12"/>
    </row>
    <row r="14" spans="1:1" ht="13.2"/>
    <row r="15" spans="1:1" ht="13.2"/>
    <row r="16" spans="1: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3.2"/>
    <row r="39" s="11" customFormat="1" ht="13.2"/>
    <row r="40" s="11" customFormat="1" ht="13.2"/>
    <row r="41" s="11" customFormat="1" ht="13.2"/>
    <row r="42" s="11" customFormat="1" ht="13.2"/>
    <row r="43" s="11" customFormat="1" ht="13.2"/>
    <row r="44" s="11" customFormat="1" ht="13.2"/>
    <row r="45" s="11" customFormat="1" ht="13.2"/>
    <row r="46" s="11" customFormat="1" ht="13.2"/>
    <row r="47" s="11" customFormat="1" ht="13.2"/>
    <row r="48" s="11" customFormat="1" ht="13.2"/>
    <row r="49" s="11" customFormat="1" ht="13.2"/>
    <row r="50" s="11" customFormat="1" ht="13.2"/>
    <row r="51" s="11" customFormat="1" ht="13.2"/>
    <row r="52" s="11" customFormat="1" ht="13.2"/>
    <row r="53" s="11" customFormat="1" ht="13.2"/>
    <row r="54" s="11" customFormat="1" ht="13.2"/>
    <row r="55" s="11" customFormat="1" ht="13.2"/>
    <row r="56" s="11" customFormat="1" ht="13.2"/>
    <row r="57" s="11" customFormat="1" ht="13.2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Ls38rRudcnNCuGtprN2sps9FvZKfApOOO2t7cxg1qwS6sWqEun9ocbqv5MG7wCFvOlVdFlqVWQt/Iywu1KViHQ==" saltValue="mKV81O6dyW8QW8y8l/JC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93"/>
  <sheetViews>
    <sheetView zoomScale="85" zoomScaleNormal="85" workbookViewId="0"/>
  </sheetViews>
  <sheetFormatPr baseColWidth="10" defaultColWidth="0" defaultRowHeight="12.75" customHeight="1" zeroHeight="1"/>
  <cols>
    <col min="1" max="1" width="181.109375" style="11" customWidth="1"/>
    <col min="2" max="2" width="11.44140625" style="11" customWidth="1"/>
    <col min="3" max="3" width="7.5546875" style="11" customWidth="1"/>
    <col min="4" max="4" width="11.44140625" style="11" hidden="1" customWidth="1"/>
    <col min="5" max="16383" width="11.44140625" style="11" hidden="1"/>
    <col min="16384" max="16384" width="4.33203125" style="11" hidden="1" customWidth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pans="1:1" ht="13.2"/>
    <row r="18" spans="1:1" ht="13.2">
      <c r="A18" s="13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11" customFormat="1" ht="13.2" hidden="1"/>
    <row r="34" s="11" customFormat="1" ht="13.2" hidden="1"/>
    <row r="35" s="11" customFormat="1" ht="13.2" hidden="1"/>
    <row r="36" s="11" customFormat="1" ht="13.2" hidden="1"/>
    <row r="37" s="11" customFormat="1" ht="13.2" hidden="1"/>
    <row r="38" s="11" customFormat="1" ht="13.2" hidden="1"/>
    <row r="39" s="11" customFormat="1" ht="13.2" hidden="1"/>
    <row r="40" s="11" customFormat="1" ht="13.2" hidden="1"/>
    <row r="41" s="11" customFormat="1" ht="13.2" hidden="1"/>
    <row r="42" s="11" customFormat="1" ht="13.2" hidden="1"/>
    <row r="43" s="11" customFormat="1" ht="13.2" hidden="1"/>
    <row r="44" s="11" customFormat="1" ht="13.2" hidden="1"/>
    <row r="45" s="11" customFormat="1" ht="13.2" hidden="1"/>
    <row r="46" s="11" customFormat="1" ht="13.2" hidden="1"/>
    <row r="47" s="11" customFormat="1" ht="13.2" hidden="1"/>
    <row r="48" s="11" customFormat="1" ht="13.2" hidden="1"/>
    <row r="49" s="11" customFormat="1" ht="13.2" hidden="1"/>
    <row r="50" s="11" customFormat="1" ht="13.2" hidden="1"/>
    <row r="51" s="11" customFormat="1" ht="13.2" hidden="1"/>
    <row r="52" s="11" customFormat="1" ht="13.2" hidden="1"/>
    <row r="53" s="11" customFormat="1" ht="13.2" hidden="1"/>
    <row r="54" s="11" customFormat="1" ht="13.2" hidden="1"/>
    <row r="55" s="11" customFormat="1" ht="13.2" hidden="1"/>
    <row r="56" s="11" customFormat="1" ht="13.2" hidden="1"/>
    <row r="57" s="11" customFormat="1" ht="13.2" hidden="1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3.2" hidden="1"/>
    <row r="63" s="11" customFormat="1" ht="13.2" hidden="1"/>
    <row r="64" s="11" customFormat="1" ht="13.2" hidden="1"/>
    <row r="65" s="11" customFormat="1" ht="13.2" hidden="1"/>
    <row r="66" s="11" customFormat="1" ht="13.2" hidden="1"/>
    <row r="67" s="11" customFormat="1" ht="13.2" hidden="1"/>
    <row r="68" s="11" customFormat="1" ht="13.2" hidden="1"/>
    <row r="69" s="11" customFormat="1" ht="13.2" hidden="1"/>
    <row r="70" s="11" customFormat="1" ht="13.2" hidden="1"/>
    <row r="71" s="11" customFormat="1" ht="13.2" hidden="1"/>
    <row r="72" s="11" customFormat="1" ht="13.2" hidden="1"/>
    <row r="73" s="11" customFormat="1" ht="13.2" hidden="1"/>
    <row r="74" s="11" customFormat="1" ht="13.2" hidden="1"/>
    <row r="75" s="11" customFormat="1" ht="13.2" hidden="1"/>
    <row r="76" s="11" customFormat="1" ht="13.2" hidden="1"/>
    <row r="77" s="11" customFormat="1" ht="13.2"/>
    <row r="78" s="11" customFormat="1" ht="13.2"/>
    <row r="79" s="11" customFormat="1" ht="13.2"/>
    <row r="80" s="11" customFormat="1" ht="13.2"/>
    <row r="81" s="11" customFormat="1" ht="13.2"/>
    <row r="82" s="11" customFormat="1" ht="13.2" hidden="1"/>
    <row r="83" s="11" customFormat="1" ht="13.2" hidden="1"/>
    <row r="84" s="11" customFormat="1" ht="13.2" hidden="1"/>
    <row r="85" s="11" customFormat="1" ht="13.2" hidden="1"/>
    <row r="86" s="11" customFormat="1" ht="13.2" hidden="1"/>
    <row r="87" s="11" customFormat="1" ht="13.2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21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3.2" outlineLevelCol="1"/>
  <cols>
    <col min="1" max="1" width="19.109375" hidden="1" customWidth="1" outlineLevel="1"/>
    <col min="2" max="2" width="30.88671875" hidden="1" customWidth="1" outlineLevel="1"/>
    <col min="3" max="3" width="24.33203125" hidden="1" customWidth="1" outlineLevel="1"/>
    <col min="4" max="4" width="21" hidden="1" customWidth="1" outlineLevel="1"/>
    <col min="5" max="12" width="11.44140625" hidden="1" customWidth="1" outlineLevel="1"/>
    <col min="13" max="13" width="26.44140625" customWidth="1" collapsed="1"/>
    <col min="14" max="14" width="15.6640625" customWidth="1"/>
    <col min="15" max="15" width="13.88671875" customWidth="1"/>
    <col min="16" max="16" width="14.5546875" customWidth="1"/>
    <col min="17" max="17" width="11.44140625" customWidth="1"/>
    <col min="18" max="18" width="20.5546875" customWidth="1"/>
    <col min="19" max="19" width="21" customWidth="1"/>
    <col min="20" max="20" width="25.33203125" customWidth="1"/>
    <col min="21" max="21" width="23.5546875" customWidth="1"/>
    <col min="22" max="22" width="23.33203125" customWidth="1"/>
    <col min="23" max="23" width="11.44140625" customWidth="1"/>
    <col min="24" max="16384" width="11.44140625" hidden="1"/>
  </cols>
  <sheetData>
    <row r="2" spans="1:22" ht="17.399999999999999">
      <c r="M2" s="37" t="s">
        <v>491</v>
      </c>
    </row>
    <row r="3" spans="1:22" ht="17.399999999999999">
      <c r="M3" s="37" t="s">
        <v>425</v>
      </c>
    </row>
    <row r="4" spans="1:22" ht="17.399999999999999">
      <c r="M4" s="38" t="s">
        <v>514</v>
      </c>
    </row>
    <row r="6" spans="1:22" ht="13.8">
      <c r="R6" s="62" t="s">
        <v>448</v>
      </c>
      <c r="S6" s="63"/>
      <c r="T6" s="63"/>
      <c r="U6" s="63"/>
      <c r="V6" s="64"/>
    </row>
    <row r="7" spans="1:22" ht="41.4">
      <c r="A7" s="4" t="s">
        <v>414</v>
      </c>
      <c r="B7" t="s">
        <v>424</v>
      </c>
      <c r="C7" t="s">
        <v>423</v>
      </c>
      <c r="D7" t="s">
        <v>445</v>
      </c>
      <c r="M7" s="39" t="s">
        <v>413</v>
      </c>
      <c r="N7" s="39" t="s">
        <v>8</v>
      </c>
      <c r="O7" s="39" t="s">
        <v>426</v>
      </c>
      <c r="P7" s="39" t="s">
        <v>9</v>
      </c>
      <c r="R7" s="39" t="s">
        <v>492</v>
      </c>
      <c r="S7" s="39" t="s">
        <v>515</v>
      </c>
      <c r="T7" s="39" t="s">
        <v>493</v>
      </c>
      <c r="U7" s="39" t="s">
        <v>447</v>
      </c>
      <c r="V7" s="39" t="s">
        <v>517</v>
      </c>
    </row>
    <row r="8" spans="1:22">
      <c r="A8" s="5" t="s">
        <v>415</v>
      </c>
      <c r="B8" s="6">
        <v>195870.14999999994</v>
      </c>
      <c r="C8" s="6">
        <v>4725</v>
      </c>
      <c r="D8" s="6">
        <v>4332.7166666666662</v>
      </c>
      <c r="M8" t="s">
        <v>415</v>
      </c>
      <c r="N8" s="8">
        <f>+B8</f>
        <v>195870.14999999994</v>
      </c>
      <c r="O8" s="8">
        <f t="shared" ref="O8:P8" si="0">+C8</f>
        <v>4725</v>
      </c>
      <c r="P8" s="8">
        <f t="shared" si="0"/>
        <v>4332.7166666666662</v>
      </c>
      <c r="R8" s="25">
        <f t="shared" ref="R8:R13" si="1">+N8/P8</f>
        <v>45.207237183753065</v>
      </c>
      <c r="S8" s="25">
        <f t="shared" ref="S8:S13" si="2">+N8/O8</f>
        <v>41.453999999999986</v>
      </c>
      <c r="T8" s="26">
        <f t="shared" ref="T8:T13" si="3">(P8*60)/N8</f>
        <v>1.327221120727176</v>
      </c>
      <c r="U8" s="24">
        <f t="shared" ref="U8:U13" si="4">+O8/P8</f>
        <v>1.0905398075880031</v>
      </c>
      <c r="V8" s="24">
        <f t="shared" ref="V8:V13" si="5">P8/O8</f>
        <v>0.91697707231040559</v>
      </c>
    </row>
    <row r="9" spans="1:22">
      <c r="A9" s="5" t="s">
        <v>416</v>
      </c>
      <c r="B9" s="6">
        <v>220914</v>
      </c>
      <c r="C9" s="6">
        <v>5065</v>
      </c>
      <c r="D9" s="6">
        <v>4642.3500000000013</v>
      </c>
      <c r="M9" t="s">
        <v>416</v>
      </c>
      <c r="N9" s="8">
        <f t="shared" ref="N9:N14" si="6">+B9</f>
        <v>220914</v>
      </c>
      <c r="O9" s="8">
        <f t="shared" ref="O9:O14" si="7">+C9</f>
        <v>5065</v>
      </c>
      <c r="P9" s="8">
        <f t="shared" ref="P9:P14" si="8">+D9</f>
        <v>4642.3500000000013</v>
      </c>
      <c r="R9" s="25">
        <f t="shared" si="1"/>
        <v>47.586674852176145</v>
      </c>
      <c r="S9" s="25">
        <f t="shared" si="2"/>
        <v>43.615794669299113</v>
      </c>
      <c r="T9" s="26">
        <f t="shared" si="3"/>
        <v>1.2608571661370491</v>
      </c>
      <c r="U9" s="24">
        <f t="shared" si="4"/>
        <v>1.0910422523075594</v>
      </c>
      <c r="V9" s="24">
        <f t="shared" si="5"/>
        <v>0.91655478775913157</v>
      </c>
    </row>
    <row r="10" spans="1:22">
      <c r="A10" s="5" t="s">
        <v>417</v>
      </c>
      <c r="B10" s="6">
        <v>168966.94</v>
      </c>
      <c r="C10" s="6">
        <v>3669</v>
      </c>
      <c r="D10" s="6">
        <v>4584.7999999999993</v>
      </c>
      <c r="M10" t="s">
        <v>417</v>
      </c>
      <c r="N10" s="8">
        <f t="shared" si="6"/>
        <v>168966.94</v>
      </c>
      <c r="O10" s="8">
        <f t="shared" si="7"/>
        <v>3669</v>
      </c>
      <c r="P10" s="8">
        <f t="shared" si="8"/>
        <v>4584.7999999999993</v>
      </c>
      <c r="R10" s="25">
        <f t="shared" si="1"/>
        <v>36.853720991101035</v>
      </c>
      <c r="S10" s="25">
        <f t="shared" si="2"/>
        <v>46.052586535840831</v>
      </c>
      <c r="T10" s="26">
        <f t="shared" si="3"/>
        <v>1.6280581278207438</v>
      </c>
      <c r="U10" s="24">
        <f t="shared" si="4"/>
        <v>0.80025300994590831</v>
      </c>
      <c r="V10" s="24">
        <f t="shared" si="5"/>
        <v>1.2496047969473969</v>
      </c>
    </row>
    <row r="11" spans="1:22">
      <c r="A11" s="5" t="s">
        <v>418</v>
      </c>
      <c r="B11" s="6">
        <v>237973.59000000008</v>
      </c>
      <c r="C11" s="6">
        <v>5928</v>
      </c>
      <c r="D11" s="6">
        <v>4326.616666666665</v>
      </c>
      <c r="M11" t="s">
        <v>418</v>
      </c>
      <c r="N11" s="8">
        <f t="shared" si="6"/>
        <v>237973.59000000008</v>
      </c>
      <c r="O11" s="8">
        <f t="shared" si="7"/>
        <v>5928</v>
      </c>
      <c r="P11" s="8">
        <f t="shared" si="8"/>
        <v>4326.616666666665</v>
      </c>
      <c r="R11" s="25">
        <f t="shared" si="1"/>
        <v>55.002235773140718</v>
      </c>
      <c r="S11" s="25">
        <f t="shared" si="2"/>
        <v>40.143992914979769</v>
      </c>
      <c r="T11" s="26">
        <f t="shared" si="3"/>
        <v>1.0908647467981627</v>
      </c>
      <c r="U11" s="24">
        <f t="shared" si="4"/>
        <v>1.37012369172217</v>
      </c>
      <c r="V11" s="24">
        <f t="shared" si="5"/>
        <v>0.72986111111111085</v>
      </c>
    </row>
    <row r="12" spans="1:22">
      <c r="A12" s="5" t="s">
        <v>419</v>
      </c>
      <c r="B12" s="6">
        <v>192410.5</v>
      </c>
      <c r="C12" s="6">
        <v>10174</v>
      </c>
      <c r="D12" s="6">
        <v>5369.3333333333312</v>
      </c>
      <c r="M12" t="s">
        <v>419</v>
      </c>
      <c r="N12" s="8">
        <f t="shared" si="6"/>
        <v>192410.5</v>
      </c>
      <c r="O12" s="8">
        <f t="shared" si="7"/>
        <v>10174</v>
      </c>
      <c r="P12" s="8">
        <f t="shared" si="8"/>
        <v>5369.3333333333312</v>
      </c>
      <c r="R12" s="25">
        <f t="shared" si="1"/>
        <v>35.835081946858715</v>
      </c>
      <c r="S12" s="25">
        <f t="shared" si="2"/>
        <v>18.911981521525458</v>
      </c>
      <c r="T12" s="26">
        <f t="shared" si="3"/>
        <v>1.6743368994935302</v>
      </c>
      <c r="U12" s="24">
        <f t="shared" si="4"/>
        <v>1.894834864663522</v>
      </c>
      <c r="V12" s="24">
        <f t="shared" si="5"/>
        <v>0.52775047506716444</v>
      </c>
    </row>
    <row r="13" spans="1:22">
      <c r="A13" s="5" t="s">
        <v>420</v>
      </c>
      <c r="B13" s="6">
        <v>353618.34</v>
      </c>
      <c r="C13" s="6">
        <v>13764</v>
      </c>
      <c r="D13" s="6">
        <v>8107.2999999999984</v>
      </c>
      <c r="M13" t="s">
        <v>420</v>
      </c>
      <c r="N13" s="8">
        <f t="shared" si="6"/>
        <v>353618.34</v>
      </c>
      <c r="O13" s="8">
        <f t="shared" si="7"/>
        <v>13764</v>
      </c>
      <c r="P13" s="8">
        <f t="shared" si="8"/>
        <v>8107.2999999999984</v>
      </c>
      <c r="R13" s="25">
        <f t="shared" si="1"/>
        <v>43.617275788486928</v>
      </c>
      <c r="S13" s="25">
        <f t="shared" si="2"/>
        <v>25.69153879686138</v>
      </c>
      <c r="T13" s="26">
        <f t="shared" si="3"/>
        <v>1.3756017292542007</v>
      </c>
      <c r="U13" s="24">
        <f t="shared" si="4"/>
        <v>1.6977292070109657</v>
      </c>
      <c r="V13" s="24">
        <f t="shared" si="5"/>
        <v>0.5890220866027317</v>
      </c>
    </row>
    <row r="14" spans="1:22">
      <c r="A14" s="5" t="s">
        <v>512</v>
      </c>
      <c r="B14" s="6">
        <v>377294.96999999991</v>
      </c>
      <c r="C14" s="6">
        <v>12053</v>
      </c>
      <c r="D14" s="6">
        <v>7337.9690000000001</v>
      </c>
      <c r="M14" t="s">
        <v>512</v>
      </c>
      <c r="N14" s="8">
        <f t="shared" si="6"/>
        <v>377294.96999999991</v>
      </c>
      <c r="O14" s="8">
        <f t="shared" si="7"/>
        <v>12053</v>
      </c>
      <c r="P14" s="8">
        <f t="shared" si="8"/>
        <v>7337.9690000000001</v>
      </c>
      <c r="R14" s="25">
        <f t="shared" ref="R14" si="9">+N14/P14</f>
        <v>51.416811654559993</v>
      </c>
      <c r="S14" s="25">
        <f t="shared" ref="S14" si="10">+N14/O14</f>
        <v>31.302992615946231</v>
      </c>
      <c r="T14" s="26">
        <f t="shared" ref="T14" si="11">(P14*60)/N14</f>
        <v>1.1669335003326446</v>
      </c>
      <c r="U14" s="24">
        <f t="shared" ref="U14" si="12">+O14/P14</f>
        <v>1.6425525918684039</v>
      </c>
      <c r="V14" s="24">
        <f t="shared" ref="V14" si="13">P14/O14</f>
        <v>0.60880851240355094</v>
      </c>
    </row>
    <row r="15" spans="1:22" ht="13.8">
      <c r="A15" s="5" t="s">
        <v>421</v>
      </c>
      <c r="B15" s="6">
        <v>1747048.49</v>
      </c>
      <c r="C15" s="6">
        <v>55378</v>
      </c>
      <c r="D15" s="6">
        <v>38701.085666666659</v>
      </c>
      <c r="M15" s="41" t="s">
        <v>513</v>
      </c>
      <c r="N15" s="42">
        <f>SUM(N8:N14)</f>
        <v>1747048.49</v>
      </c>
      <c r="O15" s="42">
        <f t="shared" ref="O15:P15" si="14">SUM(O8:O14)</f>
        <v>55378</v>
      </c>
      <c r="P15" s="42">
        <f t="shared" si="14"/>
        <v>38701.085666666659</v>
      </c>
      <c r="R15" s="44">
        <f>+N15/P15</f>
        <v>45.142105444983351</v>
      </c>
      <c r="S15" s="44">
        <f>+N15/O15</f>
        <v>31.547699266856874</v>
      </c>
      <c r="T15" s="45">
        <f>(P15*60)/N15</f>
        <v>1.3291360562064305</v>
      </c>
      <c r="U15" s="44">
        <f>+O15/P15</f>
        <v>1.4309159302912582</v>
      </c>
      <c r="V15" s="44">
        <f>P15/O15</f>
        <v>0.69885307643227745</v>
      </c>
    </row>
    <row r="17" spans="13:16" ht="13.8">
      <c r="M17" s="46" t="s">
        <v>427</v>
      </c>
      <c r="N17" s="9">
        <f>AVERAGE(N8:N14)</f>
        <v>249578.35571428572</v>
      </c>
      <c r="O17" s="9">
        <f t="shared" ref="O17:P17" si="15">AVERAGE(O8:O14)</f>
        <v>7911.1428571428569</v>
      </c>
      <c r="P17" s="9">
        <f t="shared" si="15"/>
        <v>5528.7265238095224</v>
      </c>
    </row>
    <row r="18" spans="13:16" ht="13.8">
      <c r="M18" s="47" t="s">
        <v>428</v>
      </c>
      <c r="N18" s="10">
        <f>_xlfn.STDEV.P(N8:N14)</f>
        <v>76291.829933350469</v>
      </c>
      <c r="O18" s="10">
        <f t="shared" ref="O18:P18" si="16">_xlfn.STDEV.P(O8:O14)</f>
        <v>3716.9900814107809</v>
      </c>
      <c r="P18" s="10">
        <f t="shared" si="16"/>
        <v>1439.2445444086172</v>
      </c>
    </row>
    <row r="19" spans="13:16" ht="13.8" hidden="1">
      <c r="M19" s="48" t="s">
        <v>429</v>
      </c>
      <c r="N19" s="9">
        <f>MEDIAN(N8:N14)</f>
        <v>220914</v>
      </c>
      <c r="O19" s="9">
        <f t="shared" ref="O19:P19" si="17">MEDIAN(O8:O14)</f>
        <v>5928</v>
      </c>
      <c r="P19" s="9">
        <f t="shared" si="17"/>
        <v>4642.3500000000013</v>
      </c>
    </row>
    <row r="20" spans="13:16" ht="13.8">
      <c r="M20" s="48" t="s">
        <v>430</v>
      </c>
      <c r="N20" s="9">
        <f>+MIN(N8:N14)</f>
        <v>168966.94</v>
      </c>
      <c r="O20" s="9">
        <f t="shared" ref="O20:P20" si="18">+MIN(O8:O14)</f>
        <v>3669</v>
      </c>
      <c r="P20" s="9">
        <f t="shared" si="18"/>
        <v>4326.616666666665</v>
      </c>
    </row>
    <row r="21" spans="13:16" ht="13.8">
      <c r="M21" s="48" t="s">
        <v>431</v>
      </c>
      <c r="N21" s="9">
        <f>+MAX(N8:N14)</f>
        <v>377294.96999999991</v>
      </c>
      <c r="O21" s="9">
        <f t="shared" ref="O21:P21" si="19">+MAX(O8:O14)</f>
        <v>13764</v>
      </c>
      <c r="P21" s="9">
        <f t="shared" si="19"/>
        <v>8107.2999999999984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G75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3.2" outlineLevelCol="1"/>
  <cols>
    <col min="1" max="1" width="24.33203125" hidden="1" customWidth="1" outlineLevel="1"/>
    <col min="2" max="2" width="24.5546875" hidden="1" customWidth="1" outlineLevel="1"/>
    <col min="3" max="8" width="10.44140625" hidden="1" customWidth="1" outlineLevel="1"/>
    <col min="9" max="9" width="13.6640625" hidden="1" customWidth="1" outlineLevel="1"/>
    <col min="10" max="12" width="11.5546875" hidden="1" customWidth="1" outlineLevel="1"/>
    <col min="13" max="13" width="46.6640625" customWidth="1" collapsed="1"/>
    <col min="14" max="20" width="11.44140625" customWidth="1"/>
    <col min="21" max="21" width="21.33203125" customWidth="1"/>
    <col min="22" max="22" width="14.88671875" customWidth="1"/>
    <col min="23" max="32" width="11.44140625" customWidth="1"/>
    <col min="33" max="33" width="4.5546875" customWidth="1"/>
    <col min="34" max="16384" width="11.44140625" hidden="1"/>
  </cols>
  <sheetData>
    <row r="2" spans="1:22" ht="17.399999999999999">
      <c r="M2" s="37" t="s">
        <v>433</v>
      </c>
    </row>
    <row r="3" spans="1:22" ht="17.399999999999999">
      <c r="M3" s="37" t="s">
        <v>425</v>
      </c>
    </row>
    <row r="4" spans="1:22" ht="17.399999999999999">
      <c r="M4" s="38" t="s">
        <v>514</v>
      </c>
    </row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t="17.399999999999999">
      <c r="M12" s="38" t="s">
        <v>490</v>
      </c>
    </row>
    <row r="13" spans="1:22">
      <c r="A13" s="4" t="s">
        <v>424</v>
      </c>
      <c r="B13" s="4" t="s">
        <v>432</v>
      </c>
    </row>
    <row r="14" spans="1:22" ht="41.4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512</v>
      </c>
      <c r="I14" t="s">
        <v>421</v>
      </c>
      <c r="M14" s="39" t="s">
        <v>437</v>
      </c>
      <c r="N14" s="39" t="s">
        <v>415</v>
      </c>
      <c r="O14" s="39" t="s">
        <v>416</v>
      </c>
      <c r="P14" s="39" t="s">
        <v>417</v>
      </c>
      <c r="Q14" s="39" t="s">
        <v>418</v>
      </c>
      <c r="R14" s="39" t="s">
        <v>419</v>
      </c>
      <c r="S14" s="39" t="s">
        <v>420</v>
      </c>
      <c r="T14" s="39" t="s">
        <v>512</v>
      </c>
      <c r="U14" s="39" t="s">
        <v>516</v>
      </c>
      <c r="V14" s="40" t="s">
        <v>499</v>
      </c>
    </row>
    <row r="15" spans="1:22">
      <c r="A15" s="5" t="s">
        <v>27</v>
      </c>
      <c r="B15" s="6">
        <v>152494.16999999998</v>
      </c>
      <c r="C15" s="6">
        <v>187964</v>
      </c>
      <c r="D15" s="6">
        <v>148395.75999999998</v>
      </c>
      <c r="E15" s="6">
        <v>178328.28000000003</v>
      </c>
      <c r="F15" s="6">
        <v>67490</v>
      </c>
      <c r="G15" s="6">
        <v>172200.49000000002</v>
      </c>
      <c r="H15" s="6">
        <v>200618.99999999997</v>
      </c>
      <c r="I15" s="6">
        <v>1107491.7</v>
      </c>
      <c r="M15" s="5" t="s">
        <v>27</v>
      </c>
      <c r="N15" s="6">
        <v>152494.16999999998</v>
      </c>
      <c r="O15" s="6">
        <v>187964</v>
      </c>
      <c r="P15" s="6">
        <v>148395.75999999998</v>
      </c>
      <c r="Q15" s="6">
        <v>178328.28000000003</v>
      </c>
      <c r="R15" s="6">
        <v>67490</v>
      </c>
      <c r="S15" s="6">
        <v>172200.49000000002</v>
      </c>
      <c r="T15" s="6">
        <v>200618.99999999997</v>
      </c>
      <c r="U15" s="8">
        <f>SUM(N15:T15)</f>
        <v>1107491.7</v>
      </c>
      <c r="V15" s="35">
        <f>+U15/$U$30</f>
        <v>0.63392155760942848</v>
      </c>
    </row>
    <row r="16" spans="1:22">
      <c r="A16" s="5" t="s">
        <v>16</v>
      </c>
      <c r="B16" s="6">
        <v>30490</v>
      </c>
      <c r="C16" s="6">
        <v>18922</v>
      </c>
      <c r="D16" s="6">
        <v>14511.5</v>
      </c>
      <c r="E16" s="6">
        <v>51062.54</v>
      </c>
      <c r="F16" s="6">
        <v>110796.5</v>
      </c>
      <c r="G16" s="6">
        <v>167696.66</v>
      </c>
      <c r="H16" s="6">
        <v>154071.87</v>
      </c>
      <c r="I16" s="6">
        <v>547551.07000000007</v>
      </c>
      <c r="M16" s="5" t="s">
        <v>16</v>
      </c>
      <c r="N16" s="6">
        <v>30490</v>
      </c>
      <c r="O16" s="6">
        <v>18922</v>
      </c>
      <c r="P16" s="6">
        <v>14511.5</v>
      </c>
      <c r="Q16" s="6">
        <v>51062.54</v>
      </c>
      <c r="R16" s="6">
        <v>110796.5</v>
      </c>
      <c r="S16" s="6">
        <v>167696.66</v>
      </c>
      <c r="T16" s="6">
        <v>154071.87</v>
      </c>
      <c r="U16" s="8">
        <f t="shared" ref="U16:U29" si="0">SUM(N16:T16)</f>
        <v>547551.07000000007</v>
      </c>
      <c r="V16" s="35">
        <f t="shared" ref="V16:V30" si="1">+U16/$U$30</f>
        <v>0.31341492416160704</v>
      </c>
    </row>
    <row r="17" spans="1:22">
      <c r="A17" s="5" t="s">
        <v>411</v>
      </c>
      <c r="B17" s="6">
        <v>8795.17</v>
      </c>
      <c r="C17" s="6">
        <v>9132</v>
      </c>
      <c r="D17" s="6">
        <v>2775.6800000000003</v>
      </c>
      <c r="E17" s="6">
        <v>6578.7699999999995</v>
      </c>
      <c r="F17" s="6">
        <v>7809</v>
      </c>
      <c r="G17" s="6">
        <v>5270.69</v>
      </c>
      <c r="H17" s="6">
        <v>14501.060000000001</v>
      </c>
      <c r="I17" s="6">
        <v>54862.369999999995</v>
      </c>
      <c r="M17" s="5" t="s">
        <v>411</v>
      </c>
      <c r="N17" s="6">
        <v>8795.17</v>
      </c>
      <c r="O17" s="6">
        <v>9132</v>
      </c>
      <c r="P17" s="6">
        <v>2775.6800000000003</v>
      </c>
      <c r="Q17" s="6">
        <v>6578.7699999999995</v>
      </c>
      <c r="R17" s="6">
        <v>7809</v>
      </c>
      <c r="S17" s="6">
        <v>5270.69</v>
      </c>
      <c r="T17" s="6">
        <v>14501.060000000001</v>
      </c>
      <c r="U17" s="8">
        <f t="shared" si="0"/>
        <v>54862.369999999995</v>
      </c>
      <c r="V17" s="35">
        <f t="shared" si="1"/>
        <v>3.1402889109277098E-2</v>
      </c>
    </row>
    <row r="18" spans="1:22">
      <c r="A18" s="5" t="s">
        <v>412</v>
      </c>
      <c r="B18" s="6">
        <v>1818</v>
      </c>
      <c r="C18" s="6">
        <v>1897</v>
      </c>
      <c r="D18" s="6">
        <v>1687</v>
      </c>
      <c r="E18" s="6">
        <v>882</v>
      </c>
      <c r="F18" s="6">
        <v>1158</v>
      </c>
      <c r="G18" s="6">
        <v>1935</v>
      </c>
      <c r="H18" s="6">
        <v>2214</v>
      </c>
      <c r="I18" s="6">
        <v>11591</v>
      </c>
      <c r="M18" s="5" t="s">
        <v>412</v>
      </c>
      <c r="N18" s="6">
        <v>1818</v>
      </c>
      <c r="O18" s="6">
        <v>1897</v>
      </c>
      <c r="P18" s="6">
        <v>1687</v>
      </c>
      <c r="Q18" s="6">
        <v>882</v>
      </c>
      <c r="R18" s="6">
        <v>1158</v>
      </c>
      <c r="S18" s="6">
        <v>1935</v>
      </c>
      <c r="T18" s="6">
        <v>2214</v>
      </c>
      <c r="U18" s="8">
        <f t="shared" si="0"/>
        <v>11591</v>
      </c>
      <c r="V18" s="35">
        <f t="shared" si="1"/>
        <v>6.6346183671181329E-3</v>
      </c>
    </row>
    <row r="19" spans="1:22">
      <c r="A19" s="5" t="s">
        <v>65</v>
      </c>
      <c r="B19" s="6">
        <v>1477</v>
      </c>
      <c r="C19" s="6">
        <v>1160</v>
      </c>
      <c r="D19" s="6">
        <v>696</v>
      </c>
      <c r="E19" s="6">
        <v>253</v>
      </c>
      <c r="F19" s="6">
        <v>351</v>
      </c>
      <c r="G19" s="6">
        <v>2463.6400000000003</v>
      </c>
      <c r="H19" s="6">
        <v>3954.04</v>
      </c>
      <c r="I19" s="6">
        <v>10354.68</v>
      </c>
      <c r="M19" s="5" t="s">
        <v>65</v>
      </c>
      <c r="N19" s="6">
        <v>1477</v>
      </c>
      <c r="O19" s="6">
        <v>1160</v>
      </c>
      <c r="P19" s="6">
        <v>696</v>
      </c>
      <c r="Q19" s="6">
        <v>253</v>
      </c>
      <c r="R19" s="6">
        <v>351</v>
      </c>
      <c r="S19" s="6">
        <v>2463.6400000000003</v>
      </c>
      <c r="T19" s="6">
        <v>3954.04</v>
      </c>
      <c r="U19" s="8">
        <f t="shared" si="0"/>
        <v>10354.68</v>
      </c>
      <c r="V19" s="35">
        <f t="shared" si="1"/>
        <v>5.9269562689699589E-3</v>
      </c>
    </row>
    <row r="20" spans="1:22">
      <c r="A20" s="5" t="s">
        <v>123</v>
      </c>
      <c r="B20" s="6">
        <v>77.5</v>
      </c>
      <c r="C20" s="6">
        <v>1465</v>
      </c>
      <c r="D20" s="6">
        <v>558</v>
      </c>
      <c r="E20" s="6">
        <v>275</v>
      </c>
      <c r="F20" s="6">
        <v>3694</v>
      </c>
      <c r="G20" s="6">
        <v>1488</v>
      </c>
      <c r="H20" s="6">
        <v>105</v>
      </c>
      <c r="I20" s="6">
        <v>7662.5</v>
      </c>
      <c r="M20" s="5" t="s">
        <v>123</v>
      </c>
      <c r="N20" s="6">
        <v>77.5</v>
      </c>
      <c r="O20" s="6">
        <v>1465</v>
      </c>
      <c r="P20" s="6">
        <v>558</v>
      </c>
      <c r="Q20" s="6">
        <v>275</v>
      </c>
      <c r="R20" s="6">
        <v>3694</v>
      </c>
      <c r="S20" s="6">
        <v>1488</v>
      </c>
      <c r="T20" s="6">
        <v>105</v>
      </c>
      <c r="U20" s="8">
        <f t="shared" si="0"/>
        <v>7662.5</v>
      </c>
      <c r="V20" s="35">
        <f t="shared" si="1"/>
        <v>4.3859687031354237E-3</v>
      </c>
    </row>
    <row r="21" spans="1:22">
      <c r="A21" s="5" t="s">
        <v>98</v>
      </c>
      <c r="B21" s="6">
        <v>419.81</v>
      </c>
      <c r="C21" s="6">
        <v>37</v>
      </c>
      <c r="D21" s="6"/>
      <c r="E21" s="6">
        <v>145</v>
      </c>
      <c r="F21" s="6">
        <v>202</v>
      </c>
      <c r="G21" s="6">
        <v>1312.8600000000001</v>
      </c>
      <c r="H21" s="6">
        <v>723</v>
      </c>
      <c r="I21" s="6">
        <v>2839.67</v>
      </c>
      <c r="M21" s="5" t="s">
        <v>98</v>
      </c>
      <c r="N21" s="6">
        <v>419.81</v>
      </c>
      <c r="O21" s="6">
        <v>37</v>
      </c>
      <c r="P21" s="6"/>
      <c r="Q21" s="6">
        <v>145</v>
      </c>
      <c r="R21" s="6">
        <v>202</v>
      </c>
      <c r="S21" s="6">
        <v>1312.8600000000001</v>
      </c>
      <c r="T21" s="6">
        <v>723</v>
      </c>
      <c r="U21" s="8">
        <f t="shared" si="0"/>
        <v>2839.67</v>
      </c>
      <c r="V21" s="35">
        <f t="shared" si="1"/>
        <v>1.6254099506991934E-3</v>
      </c>
    </row>
    <row r="22" spans="1:22">
      <c r="A22" s="5" t="s">
        <v>81</v>
      </c>
      <c r="B22" s="6">
        <v>274</v>
      </c>
      <c r="C22" s="6">
        <v>312</v>
      </c>
      <c r="D22" s="6">
        <v>328</v>
      </c>
      <c r="E22" s="6">
        <v>440</v>
      </c>
      <c r="F22" s="6">
        <v>286</v>
      </c>
      <c r="G22" s="6">
        <v>338</v>
      </c>
      <c r="H22" s="6">
        <v>407</v>
      </c>
      <c r="I22" s="6">
        <v>2385</v>
      </c>
      <c r="M22" s="5" t="s">
        <v>81</v>
      </c>
      <c r="N22" s="6">
        <v>274</v>
      </c>
      <c r="O22" s="6">
        <v>312</v>
      </c>
      <c r="P22" s="6">
        <v>328</v>
      </c>
      <c r="Q22" s="6">
        <v>440</v>
      </c>
      <c r="R22" s="6">
        <v>286</v>
      </c>
      <c r="S22" s="6">
        <v>338</v>
      </c>
      <c r="T22" s="6">
        <v>407</v>
      </c>
      <c r="U22" s="8">
        <f t="shared" si="0"/>
        <v>2385</v>
      </c>
      <c r="V22" s="35">
        <f t="shared" si="1"/>
        <v>1.3651595898176816E-3</v>
      </c>
    </row>
    <row r="23" spans="1:22">
      <c r="A23" s="5" t="s">
        <v>233</v>
      </c>
      <c r="B23" s="6">
        <v>12</v>
      </c>
      <c r="C23" s="6"/>
      <c r="D23" s="6"/>
      <c r="E23" s="6"/>
      <c r="F23" s="6">
        <v>500</v>
      </c>
      <c r="G23" s="6">
        <v>838</v>
      </c>
      <c r="H23" s="6">
        <v>612.5</v>
      </c>
      <c r="I23" s="6">
        <v>1962.5</v>
      </c>
      <c r="M23" s="5" t="s">
        <v>233</v>
      </c>
      <c r="N23" s="6">
        <v>12</v>
      </c>
      <c r="O23" s="6"/>
      <c r="P23" s="6"/>
      <c r="Q23" s="6"/>
      <c r="R23" s="6">
        <v>500</v>
      </c>
      <c r="S23" s="6">
        <v>838</v>
      </c>
      <c r="T23" s="6">
        <v>612.5</v>
      </c>
      <c r="U23" s="8">
        <f t="shared" si="0"/>
        <v>1962.5</v>
      </c>
      <c r="V23" s="35">
        <f t="shared" si="1"/>
        <v>1.1233231425648639E-3</v>
      </c>
    </row>
    <row r="24" spans="1:22">
      <c r="A24" s="5" t="s">
        <v>373</v>
      </c>
      <c r="B24" s="6"/>
      <c r="C24" s="6"/>
      <c r="D24" s="6"/>
      <c r="E24" s="6"/>
      <c r="F24" s="6">
        <v>100</v>
      </c>
      <c r="G24" s="6">
        <v>50</v>
      </c>
      <c r="H24" s="6">
        <v>12.5</v>
      </c>
      <c r="I24" s="6">
        <v>162.5</v>
      </c>
      <c r="M24" s="5" t="s">
        <v>373</v>
      </c>
      <c r="N24" s="6"/>
      <c r="O24" s="6"/>
      <c r="P24" s="6"/>
      <c r="Q24" s="6"/>
      <c r="R24" s="6">
        <v>100</v>
      </c>
      <c r="S24" s="6">
        <v>50</v>
      </c>
      <c r="T24" s="6">
        <v>12.5</v>
      </c>
      <c r="U24" s="8">
        <f t="shared" si="0"/>
        <v>162.5</v>
      </c>
      <c r="V24" s="35">
        <f t="shared" si="1"/>
        <v>9.3014018174160691E-5</v>
      </c>
    </row>
    <row r="25" spans="1:22">
      <c r="A25" s="5" t="s">
        <v>404</v>
      </c>
      <c r="B25" s="6"/>
      <c r="C25" s="6"/>
      <c r="D25" s="6"/>
      <c r="E25" s="6"/>
      <c r="F25" s="6"/>
      <c r="G25" s="6">
        <v>25</v>
      </c>
      <c r="H25" s="6">
        <v>75</v>
      </c>
      <c r="I25" s="6">
        <v>100</v>
      </c>
      <c r="M25" s="5" t="s">
        <v>404</v>
      </c>
      <c r="N25" s="6"/>
      <c r="O25" s="6"/>
      <c r="P25" s="6"/>
      <c r="Q25" s="6"/>
      <c r="R25" s="6"/>
      <c r="S25" s="6">
        <v>25</v>
      </c>
      <c r="T25" s="6">
        <v>75</v>
      </c>
      <c r="U25" s="8">
        <f t="shared" si="0"/>
        <v>100</v>
      </c>
      <c r="V25" s="35">
        <f t="shared" si="1"/>
        <v>5.7239395799483505E-5</v>
      </c>
    </row>
    <row r="26" spans="1:22">
      <c r="A26" s="5" t="s">
        <v>309</v>
      </c>
      <c r="B26" s="6"/>
      <c r="C26" s="6">
        <v>25</v>
      </c>
      <c r="D26" s="6"/>
      <c r="E26" s="6"/>
      <c r="F26" s="6">
        <v>15</v>
      </c>
      <c r="G26" s="6"/>
      <c r="H26" s="6"/>
      <c r="I26" s="6">
        <v>40</v>
      </c>
      <c r="M26" s="5" t="s">
        <v>309</v>
      </c>
      <c r="N26" s="6"/>
      <c r="O26" s="6">
        <v>25</v>
      </c>
      <c r="P26" s="6"/>
      <c r="Q26" s="6"/>
      <c r="R26" s="6">
        <v>15</v>
      </c>
      <c r="S26" s="6"/>
      <c r="T26" s="6"/>
      <c r="U26" s="8">
        <f t="shared" si="0"/>
        <v>40</v>
      </c>
      <c r="V26" s="35">
        <f t="shared" si="1"/>
        <v>2.2895758319793403E-5</v>
      </c>
    </row>
    <row r="27" spans="1:22">
      <c r="A27" s="5" t="s">
        <v>342</v>
      </c>
      <c r="B27" s="6"/>
      <c r="C27" s="6"/>
      <c r="D27" s="6"/>
      <c r="E27" s="6">
        <v>9</v>
      </c>
      <c r="F27" s="6">
        <v>9</v>
      </c>
      <c r="G27" s="6"/>
      <c r="H27" s="6"/>
      <c r="I27" s="6">
        <v>18</v>
      </c>
      <c r="M27" s="5" t="s">
        <v>342</v>
      </c>
      <c r="N27" s="6"/>
      <c r="O27" s="6"/>
      <c r="P27" s="6"/>
      <c r="Q27" s="6">
        <v>9</v>
      </c>
      <c r="R27" s="6">
        <v>9</v>
      </c>
      <c r="S27" s="6"/>
      <c r="T27" s="6"/>
      <c r="U27" s="8">
        <f t="shared" si="0"/>
        <v>18</v>
      </c>
      <c r="V27" s="35">
        <f t="shared" si="1"/>
        <v>1.030309124390703E-5</v>
      </c>
    </row>
    <row r="28" spans="1:22">
      <c r="A28" s="5" t="s">
        <v>328</v>
      </c>
      <c r="B28" s="6"/>
      <c r="C28" s="6"/>
      <c r="D28" s="6">
        <v>15</v>
      </c>
      <c r="E28" s="6"/>
      <c r="F28" s="6"/>
      <c r="G28" s="6"/>
      <c r="H28" s="6"/>
      <c r="I28" s="6">
        <v>15</v>
      </c>
      <c r="M28" s="5" t="s">
        <v>328</v>
      </c>
      <c r="N28" s="6"/>
      <c r="O28" s="6"/>
      <c r="P28" s="6">
        <v>15</v>
      </c>
      <c r="Q28" s="6"/>
      <c r="R28" s="6"/>
      <c r="S28" s="6"/>
      <c r="T28" s="6"/>
      <c r="U28" s="8">
        <f t="shared" si="0"/>
        <v>15</v>
      </c>
      <c r="V28" s="35">
        <f t="shared" si="1"/>
        <v>8.5859093699225254E-6</v>
      </c>
    </row>
    <row r="29" spans="1:22">
      <c r="A29" s="5" t="s">
        <v>130</v>
      </c>
      <c r="B29" s="6">
        <v>12.5</v>
      </c>
      <c r="C29" s="6"/>
      <c r="D29" s="6"/>
      <c r="E29" s="6"/>
      <c r="F29" s="6"/>
      <c r="G29" s="6"/>
      <c r="H29" s="6"/>
      <c r="I29" s="6">
        <v>12.5</v>
      </c>
      <c r="M29" s="5" t="s">
        <v>130</v>
      </c>
      <c r="N29" s="6">
        <v>12.5</v>
      </c>
      <c r="O29" s="6"/>
      <c r="P29" s="6"/>
      <c r="Q29" s="6"/>
      <c r="R29" s="6"/>
      <c r="S29" s="6"/>
      <c r="T29" s="6"/>
      <c r="U29" s="8">
        <f t="shared" si="0"/>
        <v>12.5</v>
      </c>
      <c r="V29" s="35">
        <f t="shared" si="1"/>
        <v>7.1549244749354381E-6</v>
      </c>
    </row>
    <row r="30" spans="1:22" ht="13.8">
      <c r="A30" s="5" t="s">
        <v>421</v>
      </c>
      <c r="B30" s="6">
        <v>195870.15</v>
      </c>
      <c r="C30" s="6">
        <v>220914</v>
      </c>
      <c r="D30" s="6">
        <v>168966.93999999997</v>
      </c>
      <c r="E30" s="6">
        <v>237973.59000000003</v>
      </c>
      <c r="F30" s="6">
        <v>192410.5</v>
      </c>
      <c r="G30" s="6">
        <v>353618.34</v>
      </c>
      <c r="H30" s="6">
        <v>377294.97</v>
      </c>
      <c r="I30" s="6">
        <v>1747048.49</v>
      </c>
      <c r="M30" s="41" t="s">
        <v>421</v>
      </c>
      <c r="N30" s="42">
        <f t="shared" ref="N30:T30" si="2">SUM(N15:N29)</f>
        <v>195870.15</v>
      </c>
      <c r="O30" s="42">
        <f t="shared" si="2"/>
        <v>220914</v>
      </c>
      <c r="P30" s="42">
        <f t="shared" si="2"/>
        <v>168966.93999999997</v>
      </c>
      <c r="Q30" s="42">
        <f t="shared" si="2"/>
        <v>237973.59000000003</v>
      </c>
      <c r="R30" s="42">
        <f t="shared" si="2"/>
        <v>192410.5</v>
      </c>
      <c r="S30" s="42">
        <f t="shared" si="2"/>
        <v>353618.34</v>
      </c>
      <c r="T30" s="42">
        <f t="shared" si="2"/>
        <v>377294.97</v>
      </c>
      <c r="U30" s="42">
        <f>SUM(U15:U29)</f>
        <v>1747048.49</v>
      </c>
      <c r="V30" s="43">
        <f t="shared" si="1"/>
        <v>1</v>
      </c>
    </row>
    <row r="32" spans="1:22" hidden="1"/>
    <row r="33" spans="1:22" hidden="1"/>
    <row r="34" spans="1:22" hidden="1"/>
    <row r="35" spans="1:22" hidden="1"/>
    <row r="36" spans="1:22" hidden="1"/>
    <row r="37" spans="1:22" ht="17.399999999999999">
      <c r="M37" s="38" t="s">
        <v>9</v>
      </c>
    </row>
    <row r="38" spans="1:22">
      <c r="A38" s="4" t="s">
        <v>445</v>
      </c>
      <c r="B38" s="4" t="s">
        <v>432</v>
      </c>
    </row>
    <row r="39" spans="1:22" ht="41.4">
      <c r="A39" s="4" t="s">
        <v>414</v>
      </c>
      <c r="B39" t="s">
        <v>415</v>
      </c>
      <c r="C39" t="s">
        <v>416</v>
      </c>
      <c r="D39" t="s">
        <v>417</v>
      </c>
      <c r="E39" t="s">
        <v>418</v>
      </c>
      <c r="F39" t="s">
        <v>419</v>
      </c>
      <c r="G39" t="s">
        <v>420</v>
      </c>
      <c r="H39" t="s">
        <v>512</v>
      </c>
      <c r="I39" t="s">
        <v>421</v>
      </c>
      <c r="M39" s="39" t="s">
        <v>437</v>
      </c>
      <c r="N39" s="39" t="s">
        <v>415</v>
      </c>
      <c r="O39" s="39" t="s">
        <v>416</v>
      </c>
      <c r="P39" s="39" t="s">
        <v>417</v>
      </c>
      <c r="Q39" s="39" t="s">
        <v>418</v>
      </c>
      <c r="R39" s="39" t="s">
        <v>419</v>
      </c>
      <c r="S39" s="39" t="s">
        <v>420</v>
      </c>
      <c r="T39" s="39" t="s">
        <v>512</v>
      </c>
      <c r="U39" s="39" t="s">
        <v>516</v>
      </c>
      <c r="V39" s="40" t="s">
        <v>499</v>
      </c>
    </row>
    <row r="40" spans="1:22">
      <c r="A40" s="5" t="s">
        <v>16</v>
      </c>
      <c r="B40" s="6">
        <v>1926.7</v>
      </c>
      <c r="C40" s="6">
        <v>2003.9166666666667</v>
      </c>
      <c r="D40" s="6">
        <v>1353.0833333333335</v>
      </c>
      <c r="E40" s="6">
        <v>1926.0666666666664</v>
      </c>
      <c r="F40" s="6">
        <v>2661.2499999999995</v>
      </c>
      <c r="G40" s="6">
        <v>4222.05</v>
      </c>
      <c r="H40" s="6">
        <v>4053.0476666666673</v>
      </c>
      <c r="I40" s="6">
        <v>18146.114333333331</v>
      </c>
      <c r="M40" s="5" t="s">
        <v>16</v>
      </c>
      <c r="N40" s="6">
        <v>1926.7</v>
      </c>
      <c r="O40" s="6">
        <v>2003.9166666666667</v>
      </c>
      <c r="P40" s="6">
        <v>1353.0833333333335</v>
      </c>
      <c r="Q40" s="6">
        <v>1926.0666666666664</v>
      </c>
      <c r="R40" s="6">
        <v>2661.2499999999995</v>
      </c>
      <c r="S40" s="6">
        <v>4222.05</v>
      </c>
      <c r="T40" s="6">
        <v>4053.0476666666673</v>
      </c>
      <c r="U40" s="8">
        <f t="shared" ref="U40:U54" si="3">SUM(N40:T40)</f>
        <v>18146.114333333331</v>
      </c>
      <c r="V40" s="35">
        <f>+U40/$U$55</f>
        <v>0.46887868959610679</v>
      </c>
    </row>
    <row r="41" spans="1:22">
      <c r="A41" s="5" t="s">
        <v>27</v>
      </c>
      <c r="B41" s="6">
        <v>1554.3999999999996</v>
      </c>
      <c r="C41" s="6">
        <v>1592.9499999999998</v>
      </c>
      <c r="D41" s="6">
        <v>2121.8499999999995</v>
      </c>
      <c r="E41" s="6">
        <v>1827.2166666666665</v>
      </c>
      <c r="F41" s="6">
        <v>837.05</v>
      </c>
      <c r="G41" s="6">
        <v>2031.8166666666664</v>
      </c>
      <c r="H41" s="6">
        <v>2105.4650000000001</v>
      </c>
      <c r="I41" s="6">
        <v>12070.748333333331</v>
      </c>
      <c r="M41" s="5" t="s">
        <v>27</v>
      </c>
      <c r="N41" s="6">
        <v>1554.3999999999996</v>
      </c>
      <c r="O41" s="6">
        <v>1592.9499999999998</v>
      </c>
      <c r="P41" s="6">
        <v>2121.8499999999995</v>
      </c>
      <c r="Q41" s="6">
        <v>1827.2166666666665</v>
      </c>
      <c r="R41" s="6">
        <v>837.05</v>
      </c>
      <c r="S41" s="6">
        <v>2031.8166666666664</v>
      </c>
      <c r="T41" s="6">
        <v>2105.4650000000001</v>
      </c>
      <c r="U41" s="8">
        <f t="shared" si="3"/>
        <v>12070.748333333331</v>
      </c>
      <c r="V41" s="35">
        <f t="shared" ref="V41:V55" si="4">+U41/$U$55</f>
        <v>0.31189689191923364</v>
      </c>
    </row>
    <row r="42" spans="1:22">
      <c r="A42" s="5" t="s">
        <v>411</v>
      </c>
      <c r="B42" s="6">
        <v>339.38333333333333</v>
      </c>
      <c r="C42" s="6">
        <v>857.66666666666663</v>
      </c>
      <c r="D42" s="6">
        <v>559.86666666666667</v>
      </c>
      <c r="E42" s="6">
        <v>285.5</v>
      </c>
      <c r="F42" s="6">
        <v>1098.2166666666667</v>
      </c>
      <c r="G42" s="6">
        <v>763.51666666666665</v>
      </c>
      <c r="H42" s="6">
        <v>548.01133333333325</v>
      </c>
      <c r="I42" s="6">
        <v>4452.1613333333325</v>
      </c>
      <c r="M42" s="5" t="s">
        <v>411</v>
      </c>
      <c r="N42" s="6">
        <v>339.38333333333333</v>
      </c>
      <c r="O42" s="6">
        <v>857.66666666666663</v>
      </c>
      <c r="P42" s="6">
        <v>559.86666666666667</v>
      </c>
      <c r="Q42" s="6">
        <v>285.5</v>
      </c>
      <c r="R42" s="6">
        <v>1098.2166666666667</v>
      </c>
      <c r="S42" s="6">
        <v>763.51666666666665</v>
      </c>
      <c r="T42" s="6">
        <v>548.01133333333325</v>
      </c>
      <c r="U42" s="8">
        <f t="shared" si="3"/>
        <v>4452.1613333333325</v>
      </c>
      <c r="V42" s="35">
        <f t="shared" si="4"/>
        <v>0.11503970125489248</v>
      </c>
    </row>
    <row r="43" spans="1:22">
      <c r="A43" s="5" t="s">
        <v>123</v>
      </c>
      <c r="B43" s="6">
        <v>111</v>
      </c>
      <c r="C43" s="6">
        <v>26.5</v>
      </c>
      <c r="D43" s="6">
        <v>128</v>
      </c>
      <c r="E43" s="6">
        <v>64.666666666666671</v>
      </c>
      <c r="F43" s="6">
        <v>476.99999999999994</v>
      </c>
      <c r="G43" s="6">
        <v>443.04999999999995</v>
      </c>
      <c r="H43" s="6">
        <v>28.133333333333333</v>
      </c>
      <c r="I43" s="6">
        <v>1278.3500000000001</v>
      </c>
      <c r="M43" s="5" t="s">
        <v>123</v>
      </c>
      <c r="N43" s="6">
        <v>111</v>
      </c>
      <c r="O43" s="6">
        <v>26.5</v>
      </c>
      <c r="P43" s="6">
        <v>128</v>
      </c>
      <c r="Q43" s="6">
        <v>64.666666666666671</v>
      </c>
      <c r="R43" s="6">
        <v>476.99999999999994</v>
      </c>
      <c r="S43" s="6">
        <v>443.04999999999995</v>
      </c>
      <c r="T43" s="6">
        <v>28.133333333333333</v>
      </c>
      <c r="U43" s="8">
        <f t="shared" si="3"/>
        <v>1278.3500000000001</v>
      </c>
      <c r="V43" s="35">
        <f t="shared" si="4"/>
        <v>3.3031373099206007E-2</v>
      </c>
    </row>
    <row r="44" spans="1:22">
      <c r="A44" s="5" t="s">
        <v>412</v>
      </c>
      <c r="B44" s="6">
        <v>78.283333333333331</v>
      </c>
      <c r="C44" s="6">
        <v>40.616666666666667</v>
      </c>
      <c r="D44" s="6">
        <v>275</v>
      </c>
      <c r="E44" s="6">
        <v>103.06666666666666</v>
      </c>
      <c r="F44" s="6">
        <v>24</v>
      </c>
      <c r="G44" s="6">
        <v>67.05</v>
      </c>
      <c r="H44" s="6">
        <v>174.83333333333334</v>
      </c>
      <c r="I44" s="6">
        <v>762.85</v>
      </c>
      <c r="M44" s="5" t="s">
        <v>412</v>
      </c>
      <c r="N44" s="6">
        <v>78.283333333333331</v>
      </c>
      <c r="O44" s="6">
        <v>40.616666666666667</v>
      </c>
      <c r="P44" s="6">
        <v>275</v>
      </c>
      <c r="Q44" s="6">
        <v>103.06666666666666</v>
      </c>
      <c r="R44" s="6">
        <v>24</v>
      </c>
      <c r="S44" s="6">
        <v>67.05</v>
      </c>
      <c r="T44" s="6">
        <v>174.83333333333334</v>
      </c>
      <c r="U44" s="8">
        <f t="shared" si="3"/>
        <v>762.85</v>
      </c>
      <c r="V44" s="35">
        <f t="shared" si="4"/>
        <v>1.9711333334946849E-2</v>
      </c>
    </row>
    <row r="45" spans="1:22">
      <c r="A45" s="5" t="s">
        <v>233</v>
      </c>
      <c r="B45" s="6">
        <v>32</v>
      </c>
      <c r="C45" s="6"/>
      <c r="D45" s="6"/>
      <c r="E45" s="6"/>
      <c r="F45" s="6">
        <v>20</v>
      </c>
      <c r="G45" s="6">
        <v>333</v>
      </c>
      <c r="H45" s="6">
        <v>172</v>
      </c>
      <c r="I45" s="6">
        <v>557</v>
      </c>
      <c r="M45" s="5" t="s">
        <v>233</v>
      </c>
      <c r="N45" s="6">
        <v>32</v>
      </c>
      <c r="O45" s="6"/>
      <c r="P45" s="6"/>
      <c r="Q45" s="6"/>
      <c r="R45" s="6">
        <v>20</v>
      </c>
      <c r="S45" s="6">
        <v>333</v>
      </c>
      <c r="T45" s="6">
        <v>172</v>
      </c>
      <c r="U45" s="8">
        <f t="shared" si="3"/>
        <v>557</v>
      </c>
      <c r="V45" s="35">
        <f t="shared" si="4"/>
        <v>1.439236110318594E-2</v>
      </c>
    </row>
    <row r="46" spans="1:22">
      <c r="A46" s="5" t="s">
        <v>98</v>
      </c>
      <c r="B46" s="6">
        <v>134.1</v>
      </c>
      <c r="C46" s="6">
        <v>20.033333333333335</v>
      </c>
      <c r="D46" s="6"/>
      <c r="E46" s="6">
        <v>52.133333333333333</v>
      </c>
      <c r="F46" s="6">
        <v>115.11666666666667</v>
      </c>
      <c r="G46" s="6">
        <v>148.21666666666664</v>
      </c>
      <c r="H46" s="6">
        <v>21.466666666666669</v>
      </c>
      <c r="I46" s="6">
        <v>491.06666666666661</v>
      </c>
      <c r="M46" s="5" t="s">
        <v>98</v>
      </c>
      <c r="N46" s="6">
        <v>134.1</v>
      </c>
      <c r="O46" s="6">
        <v>20.033333333333335</v>
      </c>
      <c r="P46" s="6"/>
      <c r="Q46" s="6">
        <v>52.133333333333333</v>
      </c>
      <c r="R46" s="6">
        <v>115.11666666666667</v>
      </c>
      <c r="S46" s="6">
        <v>148.21666666666664</v>
      </c>
      <c r="T46" s="6">
        <v>21.466666666666669</v>
      </c>
      <c r="U46" s="8">
        <f t="shared" si="3"/>
        <v>491.06666666666661</v>
      </c>
      <c r="V46" s="35">
        <f t="shared" si="4"/>
        <v>1.2688705192826765E-2</v>
      </c>
    </row>
    <row r="47" spans="1:22">
      <c r="A47" s="5" t="s">
        <v>81</v>
      </c>
      <c r="B47" s="6">
        <v>95.05</v>
      </c>
      <c r="C47" s="6">
        <v>65.866666666666674</v>
      </c>
      <c r="D47" s="6">
        <v>96</v>
      </c>
      <c r="E47" s="6">
        <v>38.066666666666663</v>
      </c>
      <c r="F47" s="6">
        <v>20.366666666666667</v>
      </c>
      <c r="G47" s="6">
        <v>16</v>
      </c>
      <c r="H47" s="6">
        <v>87</v>
      </c>
      <c r="I47" s="6">
        <v>418.35</v>
      </c>
      <c r="M47" s="5" t="s">
        <v>81</v>
      </c>
      <c r="N47" s="6">
        <v>95.05</v>
      </c>
      <c r="O47" s="6">
        <v>65.866666666666674</v>
      </c>
      <c r="P47" s="6">
        <v>96</v>
      </c>
      <c r="Q47" s="6">
        <v>38.066666666666663</v>
      </c>
      <c r="R47" s="6">
        <v>20.366666666666667</v>
      </c>
      <c r="S47" s="6">
        <v>16</v>
      </c>
      <c r="T47" s="6">
        <v>87</v>
      </c>
      <c r="U47" s="8">
        <f t="shared" si="3"/>
        <v>418.35</v>
      </c>
      <c r="V47" s="35">
        <f t="shared" si="4"/>
        <v>1.0809774268434181E-2</v>
      </c>
    </row>
    <row r="48" spans="1:22">
      <c r="A48" s="5" t="s">
        <v>65</v>
      </c>
      <c r="B48" s="6">
        <v>31.8</v>
      </c>
      <c r="C48" s="6">
        <v>30.8</v>
      </c>
      <c r="D48" s="6">
        <v>16</v>
      </c>
      <c r="E48" s="6">
        <v>16.899999999999999</v>
      </c>
      <c r="F48" s="6">
        <v>83</v>
      </c>
      <c r="G48" s="6">
        <v>52.6</v>
      </c>
      <c r="H48" s="6">
        <v>88.01166666666667</v>
      </c>
      <c r="I48" s="6">
        <v>319.11166666666668</v>
      </c>
      <c r="M48" s="5" t="s">
        <v>65</v>
      </c>
      <c r="N48" s="6">
        <v>31.8</v>
      </c>
      <c r="O48" s="6">
        <v>30.8</v>
      </c>
      <c r="P48" s="6">
        <v>16</v>
      </c>
      <c r="Q48" s="6">
        <v>16.899999999999999</v>
      </c>
      <c r="R48" s="6">
        <v>83</v>
      </c>
      <c r="S48" s="6">
        <v>52.6</v>
      </c>
      <c r="T48" s="6">
        <v>88.01166666666667</v>
      </c>
      <c r="U48" s="8">
        <f t="shared" si="3"/>
        <v>319.11166666666668</v>
      </c>
      <c r="V48" s="35">
        <f t="shared" si="4"/>
        <v>8.2455481847507547E-3</v>
      </c>
    </row>
    <row r="49" spans="1:22">
      <c r="A49" s="5" t="s">
        <v>373</v>
      </c>
      <c r="B49" s="6"/>
      <c r="C49" s="6"/>
      <c r="D49" s="6"/>
      <c r="E49" s="6"/>
      <c r="F49" s="6">
        <v>4</v>
      </c>
      <c r="G49" s="6">
        <v>20</v>
      </c>
      <c r="H49" s="6">
        <v>30</v>
      </c>
      <c r="I49" s="6">
        <v>54</v>
      </c>
      <c r="M49" s="5" t="s">
        <v>373</v>
      </c>
      <c r="N49" s="6"/>
      <c r="O49" s="6"/>
      <c r="P49" s="6"/>
      <c r="Q49" s="6"/>
      <c r="R49" s="6">
        <v>4</v>
      </c>
      <c r="S49" s="6">
        <v>20</v>
      </c>
      <c r="T49" s="6">
        <v>30</v>
      </c>
      <c r="U49" s="8">
        <f t="shared" si="3"/>
        <v>54</v>
      </c>
      <c r="V49" s="35">
        <f t="shared" si="4"/>
        <v>1.3953096940252077E-3</v>
      </c>
    </row>
    <row r="50" spans="1:22">
      <c r="A50" s="5" t="s">
        <v>404</v>
      </c>
      <c r="B50" s="6"/>
      <c r="C50" s="6"/>
      <c r="D50" s="6"/>
      <c r="E50" s="6"/>
      <c r="F50" s="6"/>
      <c r="G50" s="6">
        <v>10</v>
      </c>
      <c r="H50" s="6">
        <v>30</v>
      </c>
      <c r="I50" s="6">
        <v>40</v>
      </c>
      <c r="M50" s="5" t="s">
        <v>404</v>
      </c>
      <c r="N50" s="6"/>
      <c r="O50" s="6"/>
      <c r="P50" s="6"/>
      <c r="Q50" s="6"/>
      <c r="R50" s="6"/>
      <c r="S50" s="6">
        <v>10</v>
      </c>
      <c r="T50" s="6">
        <v>30</v>
      </c>
      <c r="U50" s="8">
        <f t="shared" si="3"/>
        <v>40</v>
      </c>
      <c r="V50" s="35">
        <f t="shared" si="4"/>
        <v>1.0335627363149687E-3</v>
      </c>
    </row>
    <row r="51" spans="1:22">
      <c r="A51" s="5" t="s">
        <v>328</v>
      </c>
      <c r="B51" s="6"/>
      <c r="C51" s="6"/>
      <c r="D51" s="6">
        <v>35</v>
      </c>
      <c r="E51" s="6"/>
      <c r="F51" s="6"/>
      <c r="G51" s="6"/>
      <c r="H51" s="6"/>
      <c r="I51" s="6">
        <v>35</v>
      </c>
      <c r="M51" s="5" t="s">
        <v>328</v>
      </c>
      <c r="N51" s="6"/>
      <c r="O51" s="6"/>
      <c r="P51" s="6">
        <v>35</v>
      </c>
      <c r="Q51" s="6"/>
      <c r="R51" s="6"/>
      <c r="S51" s="6"/>
      <c r="T51" s="6"/>
      <c r="U51" s="8">
        <f t="shared" si="3"/>
        <v>35</v>
      </c>
      <c r="V51" s="35">
        <f t="shared" si="4"/>
        <v>9.0436739427559763E-4</v>
      </c>
    </row>
    <row r="52" spans="1:22">
      <c r="A52" s="5" t="s">
        <v>130</v>
      </c>
      <c r="B52" s="6">
        <v>30</v>
      </c>
      <c r="C52" s="6"/>
      <c r="D52" s="6"/>
      <c r="E52" s="6"/>
      <c r="F52" s="6"/>
      <c r="G52" s="6"/>
      <c r="H52" s="6"/>
      <c r="I52" s="6">
        <v>30</v>
      </c>
      <c r="M52" s="5" t="s">
        <v>130</v>
      </c>
      <c r="N52" s="6">
        <v>30</v>
      </c>
      <c r="O52" s="6"/>
      <c r="P52" s="6"/>
      <c r="Q52" s="6"/>
      <c r="R52" s="6"/>
      <c r="S52" s="6"/>
      <c r="T52" s="6"/>
      <c r="U52" s="8">
        <f t="shared" si="3"/>
        <v>30</v>
      </c>
      <c r="V52" s="35">
        <f t="shared" si="4"/>
        <v>7.751720522362266E-4</v>
      </c>
    </row>
    <row r="53" spans="1:22">
      <c r="A53" s="5" t="s">
        <v>342</v>
      </c>
      <c r="B53" s="6"/>
      <c r="C53" s="6"/>
      <c r="D53" s="6"/>
      <c r="E53" s="6">
        <v>13</v>
      </c>
      <c r="F53" s="6">
        <v>12.333333333333334</v>
      </c>
      <c r="G53" s="6"/>
      <c r="H53" s="6"/>
      <c r="I53" s="6">
        <v>25.333333333333336</v>
      </c>
      <c r="M53" s="5" t="s">
        <v>342</v>
      </c>
      <c r="N53" s="6"/>
      <c r="O53" s="6"/>
      <c r="P53" s="6"/>
      <c r="Q53" s="6">
        <v>13</v>
      </c>
      <c r="R53" s="6">
        <v>12.333333333333334</v>
      </c>
      <c r="S53" s="6"/>
      <c r="T53" s="6"/>
      <c r="U53" s="8">
        <f t="shared" si="3"/>
        <v>25.333333333333336</v>
      </c>
      <c r="V53" s="35">
        <f t="shared" si="4"/>
        <v>6.5458973299948025E-4</v>
      </c>
    </row>
    <row r="54" spans="1:22">
      <c r="A54" s="5" t="s">
        <v>309</v>
      </c>
      <c r="B54" s="6"/>
      <c r="C54" s="6">
        <v>4</v>
      </c>
      <c r="D54" s="6"/>
      <c r="E54" s="6"/>
      <c r="F54" s="6">
        <v>17</v>
      </c>
      <c r="G54" s="6"/>
      <c r="H54" s="6"/>
      <c r="I54" s="6">
        <v>21</v>
      </c>
      <c r="M54" s="5" t="s">
        <v>309</v>
      </c>
      <c r="N54" s="6"/>
      <c r="O54" s="6">
        <v>4</v>
      </c>
      <c r="P54" s="6"/>
      <c r="Q54" s="6"/>
      <c r="R54" s="6">
        <v>17</v>
      </c>
      <c r="S54" s="6"/>
      <c r="T54" s="6"/>
      <c r="U54" s="8">
        <f t="shared" si="3"/>
        <v>21</v>
      </c>
      <c r="V54" s="35">
        <f t="shared" si="4"/>
        <v>5.4262043656535858E-4</v>
      </c>
    </row>
    <row r="55" spans="1:22" ht="13.8">
      <c r="A55" s="5" t="s">
        <v>421</v>
      </c>
      <c r="B55" s="6">
        <v>4332.7166666666662</v>
      </c>
      <c r="C55" s="6">
        <v>4642.3500000000013</v>
      </c>
      <c r="D55" s="6">
        <v>4584.7999999999993</v>
      </c>
      <c r="E55" s="6">
        <v>4326.6166666666659</v>
      </c>
      <c r="F55" s="6">
        <v>5369.3333333333339</v>
      </c>
      <c r="G55" s="6">
        <v>8107.3</v>
      </c>
      <c r="H55" s="6">
        <v>7337.9689999999991</v>
      </c>
      <c r="I55" s="6">
        <v>38701.085666666651</v>
      </c>
      <c r="M55" s="41" t="s">
        <v>421</v>
      </c>
      <c r="N55" s="42">
        <f>SUM(N40:N54)</f>
        <v>4332.7166666666662</v>
      </c>
      <c r="O55" s="42">
        <f t="shared" ref="O55:U55" si="5">SUM(O40:O54)</f>
        <v>4642.3500000000013</v>
      </c>
      <c r="P55" s="42">
        <f t="shared" si="5"/>
        <v>4584.7999999999993</v>
      </c>
      <c r="Q55" s="42">
        <f t="shared" si="5"/>
        <v>4326.6166666666659</v>
      </c>
      <c r="R55" s="42">
        <f t="shared" si="5"/>
        <v>5369.333333333333</v>
      </c>
      <c r="S55" s="42">
        <f t="shared" si="5"/>
        <v>8107.3</v>
      </c>
      <c r="T55" s="42">
        <f t="shared" si="5"/>
        <v>7337.9689999999991</v>
      </c>
      <c r="U55" s="42">
        <f t="shared" si="5"/>
        <v>38701.085666666651</v>
      </c>
      <c r="V55" s="43">
        <f t="shared" si="4"/>
        <v>1</v>
      </c>
    </row>
    <row r="57" spans="1:22" ht="17.399999999999999">
      <c r="M57" s="38" t="s">
        <v>426</v>
      </c>
      <c r="N57" s="7"/>
      <c r="O57" s="7"/>
      <c r="P57" s="7"/>
      <c r="Q57" s="7"/>
      <c r="R57" s="7"/>
      <c r="S57" s="7"/>
      <c r="T57" s="7"/>
      <c r="U57" s="7"/>
    </row>
    <row r="58" spans="1:22">
      <c r="A58" s="4" t="s">
        <v>423</v>
      </c>
      <c r="B58" s="4" t="s">
        <v>432</v>
      </c>
    </row>
    <row r="59" spans="1:22" ht="41.4">
      <c r="A59" s="4" t="s">
        <v>414</v>
      </c>
      <c r="B59" t="s">
        <v>415</v>
      </c>
      <c r="C59" t="s">
        <v>416</v>
      </c>
      <c r="D59" t="s">
        <v>417</v>
      </c>
      <c r="E59" t="s">
        <v>418</v>
      </c>
      <c r="F59" t="s">
        <v>419</v>
      </c>
      <c r="G59" t="s">
        <v>420</v>
      </c>
      <c r="H59" t="s">
        <v>512</v>
      </c>
      <c r="I59" t="s">
        <v>421</v>
      </c>
      <c r="M59" s="39" t="s">
        <v>437</v>
      </c>
      <c r="N59" s="39" t="s">
        <v>415</v>
      </c>
      <c r="O59" s="39" t="s">
        <v>416</v>
      </c>
      <c r="P59" s="39" t="s">
        <v>417</v>
      </c>
      <c r="Q59" s="39" t="s">
        <v>418</v>
      </c>
      <c r="R59" s="39" t="s">
        <v>419</v>
      </c>
      <c r="S59" s="39" t="s">
        <v>420</v>
      </c>
      <c r="T59" s="39" t="s">
        <v>512</v>
      </c>
      <c r="U59" s="39" t="s">
        <v>516</v>
      </c>
      <c r="V59" s="40" t="s">
        <v>499</v>
      </c>
    </row>
    <row r="60" spans="1:22">
      <c r="A60" s="5" t="s">
        <v>16</v>
      </c>
      <c r="B60" s="6">
        <v>1330</v>
      </c>
      <c r="C60" s="6">
        <v>1131</v>
      </c>
      <c r="D60" s="6">
        <v>797</v>
      </c>
      <c r="E60" s="6">
        <v>2369</v>
      </c>
      <c r="F60" s="6">
        <v>7763</v>
      </c>
      <c r="G60" s="6">
        <v>9695</v>
      </c>
      <c r="H60" s="6">
        <v>7212</v>
      </c>
      <c r="I60" s="6">
        <v>30297</v>
      </c>
      <c r="M60" s="5" t="s">
        <v>16</v>
      </c>
      <c r="N60" s="6">
        <v>1330</v>
      </c>
      <c r="O60" s="6">
        <v>1131</v>
      </c>
      <c r="P60" s="6">
        <v>797</v>
      </c>
      <c r="Q60" s="6">
        <v>2369</v>
      </c>
      <c r="R60" s="6">
        <v>7763</v>
      </c>
      <c r="S60" s="6">
        <v>9695</v>
      </c>
      <c r="T60" s="6">
        <v>7212</v>
      </c>
      <c r="U60" s="8">
        <f t="shared" ref="U60:U74" si="6">SUM(N60:T60)</f>
        <v>30297</v>
      </c>
      <c r="V60" s="35">
        <f>+U60/$U$75</f>
        <v>0.54709451406695797</v>
      </c>
    </row>
    <row r="61" spans="1:22">
      <c r="A61" s="5" t="s">
        <v>27</v>
      </c>
      <c r="B61" s="6">
        <v>2692</v>
      </c>
      <c r="C61" s="6">
        <v>3179</v>
      </c>
      <c r="D61" s="6">
        <v>2545</v>
      </c>
      <c r="E61" s="6">
        <v>2966</v>
      </c>
      <c r="F61" s="6">
        <v>1220</v>
      </c>
      <c r="G61" s="6">
        <v>3102</v>
      </c>
      <c r="H61" s="6">
        <v>3584</v>
      </c>
      <c r="I61" s="6">
        <v>19288</v>
      </c>
      <c r="M61" s="5" t="s">
        <v>27</v>
      </c>
      <c r="N61" s="6">
        <v>2692</v>
      </c>
      <c r="O61" s="6">
        <v>3179</v>
      </c>
      <c r="P61" s="6">
        <v>2545</v>
      </c>
      <c r="Q61" s="6">
        <v>2966</v>
      </c>
      <c r="R61" s="6">
        <v>1220</v>
      </c>
      <c r="S61" s="6">
        <v>3102</v>
      </c>
      <c r="T61" s="6">
        <v>3584</v>
      </c>
      <c r="U61" s="8">
        <f t="shared" si="6"/>
        <v>19288</v>
      </c>
      <c r="V61" s="35">
        <f t="shared" ref="V61:V75" si="7">+U61/$U$75</f>
        <v>0.34829715771606051</v>
      </c>
    </row>
    <row r="62" spans="1:22">
      <c r="A62" s="5" t="s">
        <v>411</v>
      </c>
      <c r="B62" s="6">
        <v>463</v>
      </c>
      <c r="C62" s="6">
        <v>498</v>
      </c>
      <c r="D62" s="6">
        <v>166</v>
      </c>
      <c r="E62" s="6">
        <v>388</v>
      </c>
      <c r="F62" s="6">
        <v>459</v>
      </c>
      <c r="G62" s="6">
        <v>359</v>
      </c>
      <c r="H62" s="6">
        <v>739</v>
      </c>
      <c r="I62" s="6">
        <v>3072</v>
      </c>
      <c r="M62" s="5" t="s">
        <v>411</v>
      </c>
      <c r="N62" s="6">
        <v>463</v>
      </c>
      <c r="O62" s="6">
        <v>498</v>
      </c>
      <c r="P62" s="6">
        <v>166</v>
      </c>
      <c r="Q62" s="6">
        <v>388</v>
      </c>
      <c r="R62" s="6">
        <v>459</v>
      </c>
      <c r="S62" s="6">
        <v>359</v>
      </c>
      <c r="T62" s="6">
        <v>739</v>
      </c>
      <c r="U62" s="8">
        <f t="shared" si="6"/>
        <v>3072</v>
      </c>
      <c r="V62" s="35">
        <f t="shared" si="7"/>
        <v>5.5473292643287951E-2</v>
      </c>
    </row>
    <row r="63" spans="1:22">
      <c r="A63" s="5" t="s">
        <v>123</v>
      </c>
      <c r="B63" s="6">
        <v>9</v>
      </c>
      <c r="C63" s="6">
        <v>69</v>
      </c>
      <c r="D63" s="6">
        <v>35</v>
      </c>
      <c r="E63" s="6">
        <v>22</v>
      </c>
      <c r="F63" s="6">
        <v>412</v>
      </c>
      <c r="G63" s="6">
        <v>126</v>
      </c>
      <c r="H63" s="6">
        <v>7</v>
      </c>
      <c r="I63" s="6">
        <v>680</v>
      </c>
      <c r="M63" s="5" t="s">
        <v>123</v>
      </c>
      <c r="N63" s="6">
        <v>9</v>
      </c>
      <c r="O63" s="6">
        <v>69</v>
      </c>
      <c r="P63" s="6">
        <v>35</v>
      </c>
      <c r="Q63" s="6">
        <v>22</v>
      </c>
      <c r="R63" s="6">
        <v>412</v>
      </c>
      <c r="S63" s="6">
        <v>126</v>
      </c>
      <c r="T63" s="6">
        <v>7</v>
      </c>
      <c r="U63" s="8">
        <f t="shared" si="6"/>
        <v>680</v>
      </c>
      <c r="V63" s="35">
        <f t="shared" si="7"/>
        <v>1.2279244465311135E-2</v>
      </c>
    </row>
    <row r="64" spans="1:22">
      <c r="A64" s="5" t="s">
        <v>65</v>
      </c>
      <c r="B64" s="6">
        <v>85</v>
      </c>
      <c r="C64" s="6">
        <v>72</v>
      </c>
      <c r="D64" s="6">
        <v>37</v>
      </c>
      <c r="E64" s="6">
        <v>51</v>
      </c>
      <c r="F64" s="6">
        <v>23</v>
      </c>
      <c r="G64" s="6">
        <v>189</v>
      </c>
      <c r="H64" s="6">
        <v>202</v>
      </c>
      <c r="I64" s="6">
        <v>659</v>
      </c>
      <c r="M64" s="5" t="s">
        <v>65</v>
      </c>
      <c r="N64" s="6">
        <v>85</v>
      </c>
      <c r="O64" s="6">
        <v>72</v>
      </c>
      <c r="P64" s="6">
        <v>37</v>
      </c>
      <c r="Q64" s="6">
        <v>51</v>
      </c>
      <c r="R64" s="6">
        <v>23</v>
      </c>
      <c r="S64" s="6">
        <v>189</v>
      </c>
      <c r="T64" s="6">
        <v>202</v>
      </c>
      <c r="U64" s="8">
        <f t="shared" si="6"/>
        <v>659</v>
      </c>
      <c r="V64" s="35">
        <f t="shared" si="7"/>
        <v>1.1900032503882408E-2</v>
      </c>
    </row>
    <row r="65" spans="1:22">
      <c r="A65" s="5" t="s">
        <v>412</v>
      </c>
      <c r="B65" s="6">
        <v>84</v>
      </c>
      <c r="C65" s="6">
        <v>87</v>
      </c>
      <c r="D65" s="6">
        <v>67</v>
      </c>
      <c r="E65" s="6">
        <v>79</v>
      </c>
      <c r="F65" s="6">
        <v>103</v>
      </c>
      <c r="G65" s="6">
        <v>89</v>
      </c>
      <c r="H65" s="6">
        <v>117</v>
      </c>
      <c r="I65" s="6">
        <v>626</v>
      </c>
      <c r="M65" s="5" t="s">
        <v>412</v>
      </c>
      <c r="N65" s="6">
        <v>84</v>
      </c>
      <c r="O65" s="6">
        <v>87</v>
      </c>
      <c r="P65" s="6">
        <v>67</v>
      </c>
      <c r="Q65" s="6">
        <v>79</v>
      </c>
      <c r="R65" s="6">
        <v>103</v>
      </c>
      <c r="S65" s="6">
        <v>89</v>
      </c>
      <c r="T65" s="6">
        <v>117</v>
      </c>
      <c r="U65" s="8">
        <f t="shared" si="6"/>
        <v>626</v>
      </c>
      <c r="V65" s="35">
        <f t="shared" si="7"/>
        <v>1.1304127993065839E-2</v>
      </c>
    </row>
    <row r="66" spans="1:22">
      <c r="A66" s="5" t="s">
        <v>233</v>
      </c>
      <c r="B66" s="6">
        <v>1</v>
      </c>
      <c r="C66" s="6"/>
      <c r="D66" s="6"/>
      <c r="E66" s="6"/>
      <c r="F66" s="6">
        <v>80</v>
      </c>
      <c r="G66" s="6">
        <v>134</v>
      </c>
      <c r="H66" s="6">
        <v>98</v>
      </c>
      <c r="I66" s="6">
        <v>313</v>
      </c>
      <c r="M66" s="5" t="s">
        <v>233</v>
      </c>
      <c r="N66" s="6">
        <v>1</v>
      </c>
      <c r="O66" s="6"/>
      <c r="P66" s="6"/>
      <c r="Q66" s="6"/>
      <c r="R66" s="6">
        <v>80</v>
      </c>
      <c r="S66" s="6">
        <v>134</v>
      </c>
      <c r="T66" s="6">
        <v>98</v>
      </c>
      <c r="U66" s="8">
        <f t="shared" si="6"/>
        <v>313</v>
      </c>
      <c r="V66" s="35">
        <f t="shared" si="7"/>
        <v>5.6520639965329193E-3</v>
      </c>
    </row>
    <row r="67" spans="1:22">
      <c r="A67" s="5" t="s">
        <v>98</v>
      </c>
      <c r="B67" s="6">
        <v>36</v>
      </c>
      <c r="C67" s="6">
        <v>3</v>
      </c>
      <c r="D67" s="6"/>
      <c r="E67" s="6">
        <v>18</v>
      </c>
      <c r="F67" s="6">
        <v>73</v>
      </c>
      <c r="G67" s="6">
        <v>29</v>
      </c>
      <c r="H67" s="6">
        <v>45</v>
      </c>
      <c r="I67" s="6">
        <v>204</v>
      </c>
      <c r="M67" s="5" t="s">
        <v>98</v>
      </c>
      <c r="N67" s="6">
        <v>36</v>
      </c>
      <c r="O67" s="6">
        <v>3</v>
      </c>
      <c r="P67" s="6"/>
      <c r="Q67" s="6">
        <v>18</v>
      </c>
      <c r="R67" s="6">
        <v>73</v>
      </c>
      <c r="S67" s="6">
        <v>29</v>
      </c>
      <c r="T67" s="6">
        <v>45</v>
      </c>
      <c r="U67" s="8">
        <f t="shared" si="6"/>
        <v>204</v>
      </c>
      <c r="V67" s="35">
        <f t="shared" si="7"/>
        <v>3.6837733395933404E-3</v>
      </c>
    </row>
    <row r="68" spans="1:22">
      <c r="A68" s="5" t="s">
        <v>81</v>
      </c>
      <c r="B68" s="6">
        <v>23</v>
      </c>
      <c r="C68" s="6">
        <v>24</v>
      </c>
      <c r="D68" s="6">
        <v>21</v>
      </c>
      <c r="E68" s="6">
        <v>34</v>
      </c>
      <c r="F68" s="6">
        <v>23</v>
      </c>
      <c r="G68" s="6">
        <v>29</v>
      </c>
      <c r="H68" s="6">
        <v>35</v>
      </c>
      <c r="I68" s="6">
        <v>189</v>
      </c>
      <c r="M68" s="5" t="s">
        <v>81</v>
      </c>
      <c r="N68" s="6">
        <v>23</v>
      </c>
      <c r="O68" s="6">
        <v>24</v>
      </c>
      <c r="P68" s="6">
        <v>21</v>
      </c>
      <c r="Q68" s="6">
        <v>34</v>
      </c>
      <c r="R68" s="6">
        <v>23</v>
      </c>
      <c r="S68" s="6">
        <v>29</v>
      </c>
      <c r="T68" s="6">
        <v>35</v>
      </c>
      <c r="U68" s="8">
        <f t="shared" si="6"/>
        <v>189</v>
      </c>
      <c r="V68" s="35">
        <f t="shared" si="7"/>
        <v>3.4129076528585361E-3</v>
      </c>
    </row>
    <row r="69" spans="1:22">
      <c r="A69" s="5" t="s">
        <v>373</v>
      </c>
      <c r="B69" s="6"/>
      <c r="C69" s="6"/>
      <c r="D69" s="6"/>
      <c r="E69" s="6"/>
      <c r="F69" s="6">
        <v>16</v>
      </c>
      <c r="G69" s="6">
        <v>8</v>
      </c>
      <c r="H69" s="6">
        <v>2</v>
      </c>
      <c r="I69" s="6">
        <v>26</v>
      </c>
      <c r="M69" s="5" t="s">
        <v>373</v>
      </c>
      <c r="N69" s="6"/>
      <c r="O69" s="6"/>
      <c r="P69" s="6"/>
      <c r="Q69" s="6"/>
      <c r="R69" s="6">
        <v>16</v>
      </c>
      <c r="S69" s="6">
        <v>8</v>
      </c>
      <c r="T69" s="6">
        <v>2</v>
      </c>
      <c r="U69" s="8">
        <f t="shared" si="6"/>
        <v>26</v>
      </c>
      <c r="V69" s="35">
        <f t="shared" si="7"/>
        <v>4.6950052367366099E-4</v>
      </c>
    </row>
    <row r="70" spans="1:22">
      <c r="A70" s="5" t="s">
        <v>404</v>
      </c>
      <c r="B70" s="6"/>
      <c r="C70" s="6"/>
      <c r="D70" s="6"/>
      <c r="E70" s="6"/>
      <c r="F70" s="6"/>
      <c r="G70" s="6">
        <v>4</v>
      </c>
      <c r="H70" s="6">
        <v>12</v>
      </c>
      <c r="I70" s="6">
        <v>16</v>
      </c>
      <c r="M70" s="5" t="s">
        <v>404</v>
      </c>
      <c r="N70" s="6"/>
      <c r="O70" s="6"/>
      <c r="P70" s="6"/>
      <c r="Q70" s="6"/>
      <c r="R70" s="6"/>
      <c r="S70" s="6">
        <v>4</v>
      </c>
      <c r="T70" s="6">
        <v>12</v>
      </c>
      <c r="U70" s="8">
        <f t="shared" si="6"/>
        <v>16</v>
      </c>
      <c r="V70" s="35">
        <f t="shared" si="7"/>
        <v>2.8892339918379139E-4</v>
      </c>
    </row>
    <row r="71" spans="1:22">
      <c r="A71" s="5" t="s">
        <v>309</v>
      </c>
      <c r="B71" s="6"/>
      <c r="C71" s="6">
        <v>2</v>
      </c>
      <c r="D71" s="6"/>
      <c r="E71" s="6"/>
      <c r="F71" s="6">
        <v>1</v>
      </c>
      <c r="G71" s="6"/>
      <c r="H71" s="6"/>
      <c r="I71" s="6">
        <v>3</v>
      </c>
      <c r="M71" s="5" t="s">
        <v>309</v>
      </c>
      <c r="N71" s="6"/>
      <c r="O71" s="6">
        <v>2</v>
      </c>
      <c r="P71" s="6"/>
      <c r="Q71" s="6"/>
      <c r="R71" s="6">
        <v>1</v>
      </c>
      <c r="S71" s="6"/>
      <c r="T71" s="6"/>
      <c r="U71" s="8">
        <f t="shared" si="6"/>
        <v>3</v>
      </c>
      <c r="V71" s="35">
        <f t="shared" si="7"/>
        <v>5.417313734696089E-5</v>
      </c>
    </row>
    <row r="72" spans="1:22">
      <c r="A72" s="5" t="s">
        <v>130</v>
      </c>
      <c r="B72" s="6">
        <v>2</v>
      </c>
      <c r="C72" s="6"/>
      <c r="D72" s="6"/>
      <c r="E72" s="6"/>
      <c r="F72" s="6"/>
      <c r="G72" s="6"/>
      <c r="H72" s="6"/>
      <c r="I72" s="6">
        <v>2</v>
      </c>
      <c r="M72" s="5" t="s">
        <v>130</v>
      </c>
      <c r="N72" s="6">
        <v>2</v>
      </c>
      <c r="O72" s="6"/>
      <c r="P72" s="6"/>
      <c r="Q72" s="6"/>
      <c r="R72" s="6"/>
      <c r="S72" s="6"/>
      <c r="T72" s="6"/>
      <c r="U72" s="8">
        <f t="shared" si="6"/>
        <v>2</v>
      </c>
      <c r="V72" s="35">
        <f t="shared" si="7"/>
        <v>3.6115424897973924E-5</v>
      </c>
    </row>
    <row r="73" spans="1:22">
      <c r="A73" s="5" t="s">
        <v>342</v>
      </c>
      <c r="B73" s="6"/>
      <c r="C73" s="6"/>
      <c r="D73" s="6"/>
      <c r="E73" s="6">
        <v>1</v>
      </c>
      <c r="F73" s="6">
        <v>1</v>
      </c>
      <c r="G73" s="6"/>
      <c r="H73" s="6"/>
      <c r="I73" s="6">
        <v>2</v>
      </c>
      <c r="M73" s="5" t="s">
        <v>342</v>
      </c>
      <c r="N73" s="6"/>
      <c r="O73" s="6"/>
      <c r="P73" s="6"/>
      <c r="Q73" s="6">
        <v>1</v>
      </c>
      <c r="R73" s="6">
        <v>1</v>
      </c>
      <c r="S73" s="6"/>
      <c r="T73" s="6"/>
      <c r="U73" s="8">
        <f t="shared" si="6"/>
        <v>2</v>
      </c>
      <c r="V73" s="35">
        <f t="shared" si="7"/>
        <v>3.6115424897973924E-5</v>
      </c>
    </row>
    <row r="74" spans="1:22">
      <c r="A74" s="5" t="s">
        <v>328</v>
      </c>
      <c r="B74" s="6"/>
      <c r="C74" s="6"/>
      <c r="D74" s="6">
        <v>1</v>
      </c>
      <c r="E74" s="6"/>
      <c r="F74" s="6"/>
      <c r="G74" s="6"/>
      <c r="H74" s="6"/>
      <c r="I74" s="6">
        <v>1</v>
      </c>
      <c r="M74" s="5" t="s">
        <v>328</v>
      </c>
      <c r="N74" s="6"/>
      <c r="O74" s="6"/>
      <c r="P74" s="6">
        <v>1</v>
      </c>
      <c r="Q74" s="6"/>
      <c r="R74" s="6"/>
      <c r="S74" s="6"/>
      <c r="T74" s="6"/>
      <c r="U74" s="8">
        <f t="shared" si="6"/>
        <v>1</v>
      </c>
      <c r="V74" s="35">
        <f t="shared" si="7"/>
        <v>1.8057712448986962E-5</v>
      </c>
    </row>
    <row r="75" spans="1:22" ht="13.8">
      <c r="A75" s="5" t="s">
        <v>421</v>
      </c>
      <c r="B75" s="6">
        <v>4725</v>
      </c>
      <c r="C75" s="6">
        <v>5065</v>
      </c>
      <c r="D75" s="6">
        <v>3669</v>
      </c>
      <c r="E75" s="6">
        <v>5928</v>
      </c>
      <c r="F75" s="6">
        <v>10174</v>
      </c>
      <c r="G75" s="6">
        <v>13764</v>
      </c>
      <c r="H75" s="6">
        <v>12053</v>
      </c>
      <c r="I75" s="6">
        <v>55378</v>
      </c>
      <c r="M75" s="41" t="s">
        <v>421</v>
      </c>
      <c r="N75" s="42">
        <f t="shared" ref="N75:T75" si="8">SUM(N60:N74)</f>
        <v>4725</v>
      </c>
      <c r="O75" s="42">
        <f t="shared" si="8"/>
        <v>5065</v>
      </c>
      <c r="P75" s="42">
        <f t="shared" si="8"/>
        <v>3669</v>
      </c>
      <c r="Q75" s="42">
        <f t="shared" si="8"/>
        <v>5928</v>
      </c>
      <c r="R75" s="42">
        <f t="shared" si="8"/>
        <v>10174</v>
      </c>
      <c r="S75" s="42">
        <f t="shared" si="8"/>
        <v>13764</v>
      </c>
      <c r="T75" s="42">
        <f t="shared" si="8"/>
        <v>12053</v>
      </c>
      <c r="U75" s="42">
        <f>SUM(U60:U74)</f>
        <v>55378</v>
      </c>
      <c r="V75" s="43">
        <f t="shared" si="7"/>
        <v>1</v>
      </c>
    </row>
  </sheetData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G444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3.2" outlineLevelCol="1"/>
  <cols>
    <col min="1" max="1" width="30.88671875" hidden="1" customWidth="1" outlineLevel="1"/>
    <col min="2" max="2" width="24.5546875" hidden="1" customWidth="1" outlineLevel="1"/>
    <col min="3" max="8" width="10.44140625" hidden="1" customWidth="1" outlineLevel="1"/>
    <col min="9" max="9" width="13.6640625" hidden="1" customWidth="1" outlineLevel="1"/>
    <col min="10" max="12" width="11.44140625" hidden="1" customWidth="1" outlineLevel="1"/>
    <col min="13" max="13" width="46.6640625" customWidth="1" collapsed="1"/>
    <col min="14" max="19" width="12.5546875" bestFit="1" customWidth="1"/>
    <col min="20" max="20" width="12.5546875" customWidth="1"/>
    <col min="21" max="21" width="15.6640625" customWidth="1"/>
    <col min="22" max="22" width="14.5546875" customWidth="1"/>
    <col min="23" max="32" width="11.44140625" customWidth="1"/>
    <col min="33" max="33" width="7.6640625" customWidth="1"/>
    <col min="34" max="16384" width="11.44140625" hidden="1"/>
  </cols>
  <sheetData>
    <row r="2" spans="1:22" ht="17.399999999999999">
      <c r="M2" s="37" t="s">
        <v>487</v>
      </c>
    </row>
    <row r="3" spans="1:22" ht="17.399999999999999">
      <c r="M3" s="37" t="s">
        <v>425</v>
      </c>
    </row>
    <row r="4" spans="1:22" ht="17.399999999999999">
      <c r="M4" s="38" t="s">
        <v>514</v>
      </c>
    </row>
    <row r="6" spans="1:22" hidden="1"/>
    <row r="7" spans="1:22" ht="17.399999999999999">
      <c r="M7" s="38" t="s">
        <v>494</v>
      </c>
      <c r="N7" s="7"/>
      <c r="O7" s="7"/>
      <c r="P7" s="7"/>
      <c r="Q7" s="7"/>
      <c r="R7" s="7"/>
      <c r="S7" s="7"/>
      <c r="T7" s="7"/>
      <c r="U7" s="7"/>
    </row>
    <row r="8" spans="1:22">
      <c r="A8" s="4" t="s">
        <v>424</v>
      </c>
      <c r="B8" s="4" t="s">
        <v>432</v>
      </c>
    </row>
    <row r="9" spans="1:22" ht="41.4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512</v>
      </c>
      <c r="I9" t="s">
        <v>421</v>
      </c>
      <c r="M9" s="39" t="s">
        <v>452</v>
      </c>
      <c r="N9" s="39" t="s">
        <v>415</v>
      </c>
      <c r="O9" s="39" t="s">
        <v>416</v>
      </c>
      <c r="P9" s="39" t="s">
        <v>417</v>
      </c>
      <c r="Q9" s="39" t="s">
        <v>418</v>
      </c>
      <c r="R9" s="39" t="s">
        <v>419</v>
      </c>
      <c r="S9" s="39" t="s">
        <v>420</v>
      </c>
      <c r="T9" s="39" t="s">
        <v>512</v>
      </c>
      <c r="U9" s="39" t="s">
        <v>516</v>
      </c>
      <c r="V9" s="40" t="s">
        <v>499</v>
      </c>
    </row>
    <row r="10" spans="1:22">
      <c r="A10" s="5" t="s">
        <v>469</v>
      </c>
      <c r="B10" s="6">
        <v>132807.76999999999</v>
      </c>
      <c r="C10" s="6">
        <v>153777</v>
      </c>
      <c r="D10" s="6">
        <v>106559.39000000001</v>
      </c>
      <c r="E10" s="6">
        <v>131913.08000000002</v>
      </c>
      <c r="F10" s="6">
        <v>30018</v>
      </c>
      <c r="G10" s="6">
        <v>127859.00000000001</v>
      </c>
      <c r="H10" s="6">
        <v>156100.5</v>
      </c>
      <c r="I10" s="6">
        <v>839034.74</v>
      </c>
      <c r="M10" s="5" t="s">
        <v>469</v>
      </c>
      <c r="N10" s="6">
        <v>132807.76999999999</v>
      </c>
      <c r="O10" s="6">
        <v>153777</v>
      </c>
      <c r="P10" s="6">
        <v>106559.39000000001</v>
      </c>
      <c r="Q10" s="6">
        <v>131913.08000000002</v>
      </c>
      <c r="R10" s="6">
        <v>30018</v>
      </c>
      <c r="S10" s="6">
        <v>127859.00000000001</v>
      </c>
      <c r="T10" s="6">
        <v>156100.5</v>
      </c>
      <c r="U10" s="6">
        <f>SUM(N10:T10)</f>
        <v>839034.74</v>
      </c>
      <c r="V10" s="35">
        <f t="shared" ref="V10:V28" si="0">+U10/$U$29</f>
        <v>0.48025841572376732</v>
      </c>
    </row>
    <row r="11" spans="1:22">
      <c r="A11" s="5" t="s">
        <v>475</v>
      </c>
      <c r="B11" s="6">
        <v>12950</v>
      </c>
      <c r="C11" s="6">
        <v>6040</v>
      </c>
      <c r="D11" s="6">
        <v>4735</v>
      </c>
      <c r="E11" s="6">
        <v>28130.5</v>
      </c>
      <c r="F11" s="6">
        <v>59340</v>
      </c>
      <c r="G11" s="6">
        <v>98147.66</v>
      </c>
      <c r="H11" s="6">
        <v>107506.87</v>
      </c>
      <c r="I11" s="6">
        <v>316850.03000000003</v>
      </c>
      <c r="M11" s="5" t="s">
        <v>475</v>
      </c>
      <c r="N11" s="6">
        <v>12950</v>
      </c>
      <c r="O11" s="6">
        <v>6040</v>
      </c>
      <c r="P11" s="6">
        <v>4735</v>
      </c>
      <c r="Q11" s="6">
        <v>28130.5</v>
      </c>
      <c r="R11" s="6">
        <v>59340</v>
      </c>
      <c r="S11" s="6">
        <v>98147.66</v>
      </c>
      <c r="T11" s="6">
        <v>107506.87</v>
      </c>
      <c r="U11" s="6">
        <f t="shared" ref="U11:U28" si="1">SUM(N11:T11)</f>
        <v>316850.03000000003</v>
      </c>
      <c r="V11" s="35">
        <f t="shared" si="0"/>
        <v>0.18136304276248225</v>
      </c>
    </row>
    <row r="12" spans="1:22">
      <c r="A12" s="5" t="s">
        <v>480</v>
      </c>
      <c r="B12" s="6">
        <v>18831.830000000002</v>
      </c>
      <c r="C12" s="6">
        <v>32511</v>
      </c>
      <c r="D12" s="6">
        <v>39654.69</v>
      </c>
      <c r="E12" s="6">
        <v>43592.749999999993</v>
      </c>
      <c r="F12" s="6">
        <v>33925</v>
      </c>
      <c r="G12" s="6">
        <v>42396.490000000005</v>
      </c>
      <c r="H12" s="6">
        <v>42818</v>
      </c>
      <c r="I12" s="6">
        <v>253729.76</v>
      </c>
      <c r="M12" s="5" t="s">
        <v>480</v>
      </c>
      <c r="N12" s="6">
        <v>18831.830000000002</v>
      </c>
      <c r="O12" s="6">
        <v>32511</v>
      </c>
      <c r="P12" s="6">
        <v>39654.69</v>
      </c>
      <c r="Q12" s="6">
        <v>43592.749999999993</v>
      </c>
      <c r="R12" s="6">
        <v>33925</v>
      </c>
      <c r="S12" s="6">
        <v>42396.490000000005</v>
      </c>
      <c r="T12" s="6">
        <v>42818</v>
      </c>
      <c r="U12" s="6">
        <f t="shared" si="1"/>
        <v>253729.76</v>
      </c>
      <c r="V12" s="35">
        <f t="shared" si="0"/>
        <v>0.14523338158747959</v>
      </c>
    </row>
    <row r="13" spans="1:22">
      <c r="A13" s="5" t="s">
        <v>481</v>
      </c>
      <c r="B13" s="6">
        <v>11912</v>
      </c>
      <c r="C13" s="6">
        <v>9946</v>
      </c>
      <c r="D13" s="6">
        <v>8387</v>
      </c>
      <c r="E13" s="6">
        <v>16741</v>
      </c>
      <c r="F13" s="6">
        <v>27617</v>
      </c>
      <c r="G13" s="6">
        <v>43489</v>
      </c>
      <c r="H13" s="6">
        <v>39004</v>
      </c>
      <c r="I13" s="6">
        <v>157096</v>
      </c>
      <c r="M13" s="5" t="s">
        <v>481</v>
      </c>
      <c r="N13" s="6">
        <v>11912</v>
      </c>
      <c r="O13" s="6">
        <v>9946</v>
      </c>
      <c r="P13" s="6">
        <v>8387</v>
      </c>
      <c r="Q13" s="6">
        <v>16741</v>
      </c>
      <c r="R13" s="6">
        <v>27617</v>
      </c>
      <c r="S13" s="6">
        <v>43489</v>
      </c>
      <c r="T13" s="6">
        <v>39004</v>
      </c>
      <c r="U13" s="6">
        <f t="shared" si="1"/>
        <v>157096</v>
      </c>
      <c r="V13" s="35">
        <f t="shared" si="0"/>
        <v>8.992080122515661E-2</v>
      </c>
    </row>
    <row r="14" spans="1:22">
      <c r="A14" s="5" t="s">
        <v>485</v>
      </c>
      <c r="B14" s="6">
        <v>6344.65</v>
      </c>
      <c r="C14" s="6">
        <v>6425</v>
      </c>
      <c r="D14" s="6">
        <v>2609.31</v>
      </c>
      <c r="E14" s="6">
        <v>4776.9399999999996</v>
      </c>
      <c r="F14" s="6">
        <v>8350</v>
      </c>
      <c r="G14" s="6">
        <v>7045.5499999999993</v>
      </c>
      <c r="H14" s="6">
        <v>10451.060000000001</v>
      </c>
      <c r="I14" s="6">
        <v>46002.509999999995</v>
      </c>
      <c r="M14" s="5" t="s">
        <v>485</v>
      </c>
      <c r="N14" s="6">
        <v>6344.65</v>
      </c>
      <c r="O14" s="6">
        <v>6425</v>
      </c>
      <c r="P14" s="6">
        <v>2609.31</v>
      </c>
      <c r="Q14" s="6">
        <v>4776.9399999999996</v>
      </c>
      <c r="R14" s="6">
        <v>8350</v>
      </c>
      <c r="S14" s="6">
        <v>7045.5499999999993</v>
      </c>
      <c r="T14" s="6">
        <v>10451.060000000001</v>
      </c>
      <c r="U14" s="6">
        <f t="shared" si="1"/>
        <v>46002.509999999995</v>
      </c>
      <c r="V14" s="35">
        <f t="shared" si="0"/>
        <v>2.6331558776596976E-2</v>
      </c>
    </row>
    <row r="15" spans="1:22">
      <c r="A15" s="5" t="s">
        <v>472</v>
      </c>
      <c r="B15" s="6">
        <v>1692</v>
      </c>
      <c r="C15" s="6">
        <v>2070</v>
      </c>
      <c r="D15" s="6">
        <v>452</v>
      </c>
      <c r="E15" s="6">
        <v>4544</v>
      </c>
      <c r="F15" s="6">
        <v>17562</v>
      </c>
      <c r="G15" s="6">
        <v>18780</v>
      </c>
      <c r="H15" s="6"/>
      <c r="I15" s="6">
        <v>45100</v>
      </c>
      <c r="M15" s="5" t="s">
        <v>472</v>
      </c>
      <c r="N15" s="6">
        <v>1692</v>
      </c>
      <c r="O15" s="6">
        <v>2070</v>
      </c>
      <c r="P15" s="6">
        <v>452</v>
      </c>
      <c r="Q15" s="6">
        <v>4544</v>
      </c>
      <c r="R15" s="6">
        <v>17562</v>
      </c>
      <c r="S15" s="6">
        <v>18780</v>
      </c>
      <c r="T15" s="6"/>
      <c r="U15" s="6">
        <f t="shared" si="1"/>
        <v>45100</v>
      </c>
      <c r="V15" s="35">
        <f t="shared" si="0"/>
        <v>2.5814967505567062E-2</v>
      </c>
    </row>
    <row r="16" spans="1:22">
      <c r="A16" s="5" t="s">
        <v>484</v>
      </c>
      <c r="B16" s="6">
        <v>3501.5</v>
      </c>
      <c r="C16" s="6">
        <v>2955.5</v>
      </c>
      <c r="D16" s="6">
        <v>1873</v>
      </c>
      <c r="E16" s="6">
        <v>2853.04</v>
      </c>
      <c r="F16" s="6">
        <v>8051.5</v>
      </c>
      <c r="G16" s="6">
        <v>6132</v>
      </c>
      <c r="H16" s="6">
        <v>5162.5</v>
      </c>
      <c r="I16" s="6">
        <v>30529.040000000001</v>
      </c>
      <c r="M16" s="5" t="s">
        <v>484</v>
      </c>
      <c r="N16" s="6">
        <v>3501.5</v>
      </c>
      <c r="O16" s="6">
        <v>2955.5</v>
      </c>
      <c r="P16" s="6">
        <v>1873</v>
      </c>
      <c r="Q16" s="6">
        <v>2853.04</v>
      </c>
      <c r="R16" s="6">
        <v>8051.5</v>
      </c>
      <c r="S16" s="6">
        <v>6132</v>
      </c>
      <c r="T16" s="6">
        <v>5162.5</v>
      </c>
      <c r="U16" s="6">
        <f t="shared" si="1"/>
        <v>30529.040000000001</v>
      </c>
      <c r="V16" s="35">
        <f t="shared" si="0"/>
        <v>1.747463803938264E-2</v>
      </c>
    </row>
    <row r="17" spans="1:22">
      <c r="A17" s="5" t="s">
        <v>479</v>
      </c>
      <c r="B17" s="6">
        <v>1386.57</v>
      </c>
      <c r="C17" s="6">
        <v>1752</v>
      </c>
      <c r="D17" s="6">
        <v>2279.6799999999998</v>
      </c>
      <c r="E17" s="6">
        <v>1999.45</v>
      </c>
      <c r="F17" s="6">
        <v>2867</v>
      </c>
      <c r="G17" s="6">
        <v>2417</v>
      </c>
      <c r="H17" s="6">
        <v>2389</v>
      </c>
      <c r="I17" s="6">
        <v>15090.7</v>
      </c>
      <c r="M17" s="5" t="s">
        <v>479</v>
      </c>
      <c r="N17" s="6">
        <v>1386.57</v>
      </c>
      <c r="O17" s="6">
        <v>1752</v>
      </c>
      <c r="P17" s="6">
        <v>2279.6799999999998</v>
      </c>
      <c r="Q17" s="6">
        <v>1999.45</v>
      </c>
      <c r="R17" s="6">
        <v>2867</v>
      </c>
      <c r="S17" s="6">
        <v>2417</v>
      </c>
      <c r="T17" s="6">
        <v>2389</v>
      </c>
      <c r="U17" s="6">
        <f t="shared" si="1"/>
        <v>15090.7</v>
      </c>
      <c r="V17" s="35">
        <f t="shared" si="0"/>
        <v>8.6378255019126573E-3</v>
      </c>
    </row>
    <row r="18" spans="1:22">
      <c r="A18" s="5" t="s">
        <v>477</v>
      </c>
      <c r="B18" s="6">
        <v>1905</v>
      </c>
      <c r="C18" s="6">
        <v>2131</v>
      </c>
      <c r="D18" s="6">
        <v>1638</v>
      </c>
      <c r="E18" s="6">
        <v>1076</v>
      </c>
      <c r="F18" s="6">
        <v>1185</v>
      </c>
      <c r="G18" s="6">
        <v>1742</v>
      </c>
      <c r="H18" s="6">
        <v>1258</v>
      </c>
      <c r="I18" s="6">
        <v>10935</v>
      </c>
      <c r="M18" s="5" t="s">
        <v>477</v>
      </c>
      <c r="N18" s="6">
        <v>1905</v>
      </c>
      <c r="O18" s="6">
        <v>2131</v>
      </c>
      <c r="P18" s="6">
        <v>1638</v>
      </c>
      <c r="Q18" s="6">
        <v>1076</v>
      </c>
      <c r="R18" s="6">
        <v>1185</v>
      </c>
      <c r="S18" s="6">
        <v>1742</v>
      </c>
      <c r="T18" s="6">
        <v>1258</v>
      </c>
      <c r="U18" s="6">
        <f t="shared" si="1"/>
        <v>10935</v>
      </c>
      <c r="V18" s="35">
        <f t="shared" si="0"/>
        <v>6.2591279306735215E-3</v>
      </c>
    </row>
    <row r="19" spans="1:22">
      <c r="A19" s="5" t="s">
        <v>471</v>
      </c>
      <c r="B19" s="6">
        <v>2846.33</v>
      </c>
      <c r="C19" s="6">
        <v>2115</v>
      </c>
      <c r="D19" s="6"/>
      <c r="E19" s="6">
        <v>1946.83</v>
      </c>
      <c r="F19" s="6"/>
      <c r="G19" s="6"/>
      <c r="H19" s="6">
        <v>3045</v>
      </c>
      <c r="I19" s="6">
        <v>9953.16</v>
      </c>
      <c r="M19" s="5" t="s">
        <v>471</v>
      </c>
      <c r="N19" s="6">
        <v>2846.33</v>
      </c>
      <c r="O19" s="6">
        <v>2115</v>
      </c>
      <c r="P19" s="6"/>
      <c r="Q19" s="6">
        <v>1946.83</v>
      </c>
      <c r="R19" s="6"/>
      <c r="S19" s="6"/>
      <c r="T19" s="6">
        <v>3045</v>
      </c>
      <c r="U19" s="6">
        <f t="shared" si="1"/>
        <v>9953.16</v>
      </c>
      <c r="V19" s="35">
        <f t="shared" si="0"/>
        <v>5.6971286469558726E-3</v>
      </c>
    </row>
    <row r="20" spans="1:22">
      <c r="A20" s="5" t="s">
        <v>486</v>
      </c>
      <c r="B20" s="6"/>
      <c r="C20" s="6"/>
      <c r="D20" s="6"/>
      <c r="E20" s="6"/>
      <c r="F20" s="6">
        <v>2183</v>
      </c>
      <c r="G20" s="6">
        <v>3263</v>
      </c>
      <c r="H20" s="6">
        <v>2520</v>
      </c>
      <c r="I20" s="6">
        <v>7966</v>
      </c>
      <c r="M20" s="5" t="s">
        <v>486</v>
      </c>
      <c r="N20" s="6"/>
      <c r="O20" s="6"/>
      <c r="P20" s="6"/>
      <c r="Q20" s="6"/>
      <c r="R20" s="6">
        <v>2183</v>
      </c>
      <c r="S20" s="6">
        <v>3263</v>
      </c>
      <c r="T20" s="6">
        <v>2520</v>
      </c>
      <c r="U20" s="6">
        <f t="shared" si="1"/>
        <v>7966</v>
      </c>
      <c r="V20" s="35">
        <f t="shared" si="0"/>
        <v>4.5596902693868556E-3</v>
      </c>
    </row>
    <row r="21" spans="1:22">
      <c r="A21" s="5" t="s">
        <v>483</v>
      </c>
      <c r="B21" s="6"/>
      <c r="C21" s="6"/>
      <c r="D21" s="6"/>
      <c r="E21" s="6"/>
      <c r="F21" s="6"/>
      <c r="G21" s="6">
        <v>1321.64</v>
      </c>
      <c r="H21" s="6">
        <v>3160.04</v>
      </c>
      <c r="I21" s="6">
        <v>4481.68</v>
      </c>
      <c r="M21" s="5" t="s">
        <v>483</v>
      </c>
      <c r="N21" s="6"/>
      <c r="O21" s="6"/>
      <c r="P21" s="6"/>
      <c r="Q21" s="6"/>
      <c r="R21" s="6"/>
      <c r="S21" s="6">
        <v>1321.64</v>
      </c>
      <c r="T21" s="6">
        <v>3160.04</v>
      </c>
      <c r="U21" s="6">
        <f t="shared" si="1"/>
        <v>4481.68</v>
      </c>
      <c r="V21" s="35">
        <f t="shared" si="0"/>
        <v>2.5652865536662925E-3</v>
      </c>
    </row>
    <row r="22" spans="1:22">
      <c r="A22" s="5" t="s">
        <v>478</v>
      </c>
      <c r="B22" s="6">
        <v>612.5</v>
      </c>
      <c r="C22" s="6">
        <v>562.5</v>
      </c>
      <c r="D22" s="6">
        <v>612.5</v>
      </c>
      <c r="E22" s="6">
        <v>400</v>
      </c>
      <c r="F22" s="6">
        <v>675</v>
      </c>
      <c r="G22" s="6">
        <v>364</v>
      </c>
      <c r="H22" s="6">
        <v>787.5</v>
      </c>
      <c r="I22" s="6">
        <v>4014</v>
      </c>
      <c r="M22" s="5" t="s">
        <v>478</v>
      </c>
      <c r="N22" s="6">
        <v>612.5</v>
      </c>
      <c r="O22" s="6">
        <v>562.5</v>
      </c>
      <c r="P22" s="6">
        <v>612.5</v>
      </c>
      <c r="Q22" s="6">
        <v>400</v>
      </c>
      <c r="R22" s="6">
        <v>675</v>
      </c>
      <c r="S22" s="6">
        <v>364</v>
      </c>
      <c r="T22" s="6">
        <v>787.5</v>
      </c>
      <c r="U22" s="6">
        <f t="shared" si="1"/>
        <v>4014</v>
      </c>
      <c r="V22" s="35">
        <f t="shared" si="0"/>
        <v>2.2975893473912677E-3</v>
      </c>
    </row>
    <row r="23" spans="1:22">
      <c r="A23" s="5" t="s">
        <v>470</v>
      </c>
      <c r="B23" s="6">
        <v>1080</v>
      </c>
      <c r="C23" s="6">
        <v>0</v>
      </c>
      <c r="D23" s="6"/>
      <c r="E23" s="6"/>
      <c r="F23" s="6"/>
      <c r="G23" s="6">
        <v>105</v>
      </c>
      <c r="H23" s="6">
        <v>1410</v>
      </c>
      <c r="I23" s="6">
        <v>2595</v>
      </c>
      <c r="M23" s="5" t="s">
        <v>470</v>
      </c>
      <c r="N23" s="6">
        <v>1080</v>
      </c>
      <c r="O23" s="6">
        <v>0</v>
      </c>
      <c r="P23" s="6"/>
      <c r="Q23" s="6"/>
      <c r="R23" s="6"/>
      <c r="S23" s="6">
        <v>105</v>
      </c>
      <c r="T23" s="6">
        <v>1410</v>
      </c>
      <c r="U23" s="6">
        <f t="shared" si="1"/>
        <v>2595</v>
      </c>
      <c r="V23" s="35">
        <f t="shared" si="0"/>
        <v>1.485362320996597E-3</v>
      </c>
    </row>
    <row r="24" spans="1:22">
      <c r="A24" s="5" t="s">
        <v>474</v>
      </c>
      <c r="B24" s="6"/>
      <c r="C24" s="6">
        <v>249</v>
      </c>
      <c r="D24" s="6">
        <v>118.47</v>
      </c>
      <c r="E24" s="6"/>
      <c r="F24" s="6">
        <v>114</v>
      </c>
      <c r="G24" s="6">
        <v>184</v>
      </c>
      <c r="H24" s="6">
        <v>346.53999999999996</v>
      </c>
      <c r="I24" s="6">
        <v>1012.01</v>
      </c>
      <c r="M24" s="5" t="s">
        <v>474</v>
      </c>
      <c r="N24" s="6"/>
      <c r="O24" s="6">
        <v>249</v>
      </c>
      <c r="P24" s="6">
        <v>118.47</v>
      </c>
      <c r="Q24" s="6"/>
      <c r="R24" s="6">
        <v>114</v>
      </c>
      <c r="S24" s="6">
        <v>184</v>
      </c>
      <c r="T24" s="6">
        <v>346.53999999999996</v>
      </c>
      <c r="U24" s="6">
        <f t="shared" si="1"/>
        <v>1012.01</v>
      </c>
      <c r="V24" s="35">
        <f t="shared" si="0"/>
        <v>5.7926840943035298E-4</v>
      </c>
    </row>
    <row r="25" spans="1:22">
      <c r="A25" s="5" t="s">
        <v>476</v>
      </c>
      <c r="B25" s="6"/>
      <c r="C25" s="6">
        <v>212</v>
      </c>
      <c r="D25" s="6">
        <v>30</v>
      </c>
      <c r="E25" s="6"/>
      <c r="F25" s="6">
        <v>71</v>
      </c>
      <c r="G25" s="6">
        <v>129</v>
      </c>
      <c r="H25" s="6">
        <v>505.2</v>
      </c>
      <c r="I25" s="6">
        <v>947.2</v>
      </c>
      <c r="M25" s="5" t="s">
        <v>476</v>
      </c>
      <c r="N25" s="6"/>
      <c r="O25" s="6">
        <v>212</v>
      </c>
      <c r="P25" s="6">
        <v>30</v>
      </c>
      <c r="Q25" s="6"/>
      <c r="R25" s="6">
        <v>71</v>
      </c>
      <c r="S25" s="6">
        <v>129</v>
      </c>
      <c r="T25" s="6">
        <v>505.2</v>
      </c>
      <c r="U25" s="6">
        <f t="shared" si="1"/>
        <v>947.2</v>
      </c>
      <c r="V25" s="35">
        <f t="shared" si="0"/>
        <v>5.4217155701270781E-4</v>
      </c>
    </row>
    <row r="26" spans="1:22">
      <c r="A26" s="5" t="s">
        <v>473</v>
      </c>
      <c r="B26" s="6"/>
      <c r="C26" s="6"/>
      <c r="D26" s="6">
        <v>17.899999999999999</v>
      </c>
      <c r="E26" s="6"/>
      <c r="F26" s="6">
        <v>90</v>
      </c>
      <c r="G26" s="6">
        <v>39</v>
      </c>
      <c r="H26" s="6">
        <v>638.42000000000007</v>
      </c>
      <c r="I26" s="6">
        <v>785.32</v>
      </c>
      <c r="M26" s="5" t="s">
        <v>473</v>
      </c>
      <c r="N26" s="6"/>
      <c r="O26" s="6"/>
      <c r="P26" s="6">
        <v>17.899999999999999</v>
      </c>
      <c r="Q26" s="6"/>
      <c r="R26" s="6">
        <v>90</v>
      </c>
      <c r="S26" s="6">
        <v>39</v>
      </c>
      <c r="T26" s="6">
        <v>638.42000000000007</v>
      </c>
      <c r="U26" s="6">
        <f t="shared" si="1"/>
        <v>785.32</v>
      </c>
      <c r="V26" s="35">
        <f t="shared" si="0"/>
        <v>4.495124230925039E-4</v>
      </c>
    </row>
    <row r="27" spans="1:22">
      <c r="A27" s="5" t="s">
        <v>482</v>
      </c>
      <c r="B27" s="6"/>
      <c r="C27" s="6">
        <v>168</v>
      </c>
      <c r="D27" s="6"/>
      <c r="E27" s="6"/>
      <c r="F27" s="6">
        <v>190</v>
      </c>
      <c r="G27" s="6">
        <v>84</v>
      </c>
      <c r="H27" s="6">
        <v>192.34</v>
      </c>
      <c r="I27" s="6">
        <v>634.34</v>
      </c>
      <c r="M27" s="5" t="s">
        <v>482</v>
      </c>
      <c r="N27" s="6"/>
      <c r="O27" s="6">
        <v>168</v>
      </c>
      <c r="P27" s="6"/>
      <c r="Q27" s="6"/>
      <c r="R27" s="6">
        <v>190</v>
      </c>
      <c r="S27" s="6">
        <v>84</v>
      </c>
      <c r="T27" s="6">
        <v>192.34</v>
      </c>
      <c r="U27" s="6">
        <f t="shared" si="1"/>
        <v>634.34</v>
      </c>
      <c r="V27" s="35">
        <f t="shared" si="0"/>
        <v>3.6309238331444369E-4</v>
      </c>
    </row>
    <row r="28" spans="1:22">
      <c r="A28" s="5" t="s">
        <v>500</v>
      </c>
      <c r="B28" s="6"/>
      <c r="C28" s="6"/>
      <c r="D28" s="6"/>
      <c r="E28" s="6"/>
      <c r="F28" s="6">
        <v>172</v>
      </c>
      <c r="G28" s="6">
        <v>120</v>
      </c>
      <c r="H28" s="6"/>
      <c r="I28" s="6">
        <v>292</v>
      </c>
      <c r="M28" s="5" t="s">
        <v>500</v>
      </c>
      <c r="N28" s="6"/>
      <c r="O28" s="6"/>
      <c r="P28" s="6"/>
      <c r="Q28" s="6"/>
      <c r="R28" s="6">
        <v>172</v>
      </c>
      <c r="S28" s="6">
        <v>120</v>
      </c>
      <c r="T28" s="6"/>
      <c r="U28" s="6">
        <f t="shared" si="1"/>
        <v>292</v>
      </c>
      <c r="V28" s="35">
        <f t="shared" si="0"/>
        <v>1.6713903573449182E-4</v>
      </c>
    </row>
    <row r="29" spans="1:22" ht="13.8">
      <c r="A29" s="5" t="s">
        <v>421</v>
      </c>
      <c r="B29" s="6">
        <v>195870.15</v>
      </c>
      <c r="C29" s="6">
        <v>220914</v>
      </c>
      <c r="D29" s="6">
        <v>168966.94</v>
      </c>
      <c r="E29" s="6">
        <v>237973.59000000003</v>
      </c>
      <c r="F29" s="6">
        <v>192410.5</v>
      </c>
      <c r="G29" s="6">
        <v>353618.34</v>
      </c>
      <c r="H29" s="6">
        <v>377294.97000000003</v>
      </c>
      <c r="I29" s="6">
        <v>1747048.49</v>
      </c>
      <c r="M29" s="49" t="s">
        <v>421</v>
      </c>
      <c r="N29" s="50">
        <f t="shared" ref="N29:T29" si="2">SUM(N10:N28)</f>
        <v>195870.14999999997</v>
      </c>
      <c r="O29" s="50">
        <f t="shared" si="2"/>
        <v>220914</v>
      </c>
      <c r="P29" s="50">
        <f t="shared" si="2"/>
        <v>168966.94</v>
      </c>
      <c r="Q29" s="50">
        <f t="shared" si="2"/>
        <v>237973.59000000003</v>
      </c>
      <c r="R29" s="50">
        <f t="shared" si="2"/>
        <v>192410.5</v>
      </c>
      <c r="S29" s="50">
        <f t="shared" si="2"/>
        <v>353618.34</v>
      </c>
      <c r="T29" s="50">
        <f t="shared" si="2"/>
        <v>377294.97</v>
      </c>
      <c r="U29" s="50">
        <f>SUM(U10:U28)</f>
        <v>1747048.49</v>
      </c>
      <c r="V29" s="51">
        <f>SUM(V10:V28)</f>
        <v>0.99999999999999989</v>
      </c>
    </row>
    <row r="30" spans="1:22" ht="12.6" customHeight="1"/>
    <row r="31" spans="1:22" ht="12.6" customHeight="1">
      <c r="A31" s="5"/>
      <c r="B31" s="6"/>
      <c r="C31" s="6"/>
      <c r="D31" s="6"/>
      <c r="E31" s="6"/>
      <c r="F31" s="6"/>
      <c r="G31" s="6"/>
      <c r="H31" s="6"/>
      <c r="I31" s="6"/>
    </row>
    <row r="32" spans="1:22" ht="16.5" customHeight="1">
      <c r="M32" s="38" t="s">
        <v>495</v>
      </c>
      <c r="N32" s="7"/>
      <c r="O32" s="7"/>
      <c r="P32" s="7"/>
      <c r="Q32" s="7"/>
      <c r="R32" s="7"/>
      <c r="S32" s="7"/>
      <c r="T32" s="7"/>
      <c r="U32" s="7"/>
    </row>
    <row r="33" spans="1:22" ht="12.6" customHeight="1">
      <c r="A33" s="4" t="s">
        <v>424</v>
      </c>
      <c r="B33" s="4" t="s">
        <v>432</v>
      </c>
    </row>
    <row r="34" spans="1:22" ht="41.4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512</v>
      </c>
      <c r="I34" t="s">
        <v>421</v>
      </c>
      <c r="M34" s="39" t="s">
        <v>3</v>
      </c>
      <c r="N34" s="39" t="s">
        <v>415</v>
      </c>
      <c r="O34" s="39" t="s">
        <v>416</v>
      </c>
      <c r="P34" s="39" t="s">
        <v>417</v>
      </c>
      <c r="Q34" s="39" t="s">
        <v>418</v>
      </c>
      <c r="R34" s="39" t="s">
        <v>419</v>
      </c>
      <c r="S34" s="39" t="s">
        <v>420</v>
      </c>
      <c r="T34" s="39" t="s">
        <v>512</v>
      </c>
      <c r="U34" s="39" t="s">
        <v>516</v>
      </c>
      <c r="V34" s="40" t="s">
        <v>499</v>
      </c>
    </row>
    <row r="35" spans="1:22" ht="12.6" customHeight="1">
      <c r="A35" s="5" t="s">
        <v>453</v>
      </c>
      <c r="B35" s="6">
        <v>86515.6</v>
      </c>
      <c r="C35" s="6">
        <v>110702</v>
      </c>
      <c r="D35" s="6">
        <v>61118.200000000004</v>
      </c>
      <c r="E35" s="6">
        <v>87552.4</v>
      </c>
      <c r="F35" s="6"/>
      <c r="G35" s="6">
        <v>80860.399999999994</v>
      </c>
      <c r="H35" s="6">
        <v>102848</v>
      </c>
      <c r="I35" s="6">
        <v>529596.6</v>
      </c>
      <c r="M35" s="5" t="s">
        <v>453</v>
      </c>
      <c r="N35" s="6">
        <v>86515.6</v>
      </c>
      <c r="O35" s="6">
        <v>110702</v>
      </c>
      <c r="P35" s="6">
        <v>61118.200000000004</v>
      </c>
      <c r="Q35" s="6">
        <v>87552.4</v>
      </c>
      <c r="R35" s="6"/>
      <c r="S35" s="6">
        <v>80860.399999999994</v>
      </c>
      <c r="T35" s="6">
        <v>102848</v>
      </c>
      <c r="U35" s="6">
        <f t="shared" ref="U35:U98" si="3">SUM(N35:T35)</f>
        <v>529596.6</v>
      </c>
      <c r="V35" s="35">
        <f t="shared" ref="V35:V66" si="4">+U35/$U$105</f>
        <v>0.30313789401460745</v>
      </c>
    </row>
    <row r="36" spans="1:22" ht="12.6" customHeight="1">
      <c r="A36" s="5" t="s">
        <v>68</v>
      </c>
      <c r="B36" s="6">
        <v>30157.47</v>
      </c>
      <c r="C36" s="6">
        <v>28045</v>
      </c>
      <c r="D36" s="6">
        <v>30348.29</v>
      </c>
      <c r="E36" s="6">
        <v>29009.78</v>
      </c>
      <c r="F36" s="6">
        <v>29864</v>
      </c>
      <c r="G36" s="6">
        <v>30325</v>
      </c>
      <c r="H36" s="6">
        <v>32570</v>
      </c>
      <c r="I36" s="6">
        <v>210319.54</v>
      </c>
      <c r="M36" s="5" t="s">
        <v>68</v>
      </c>
      <c r="N36" s="6">
        <v>30157.47</v>
      </c>
      <c r="O36" s="6">
        <v>28045</v>
      </c>
      <c r="P36" s="6">
        <v>30348.29</v>
      </c>
      <c r="Q36" s="6">
        <v>29009.78</v>
      </c>
      <c r="R36" s="6">
        <v>29864</v>
      </c>
      <c r="S36" s="6">
        <v>30325</v>
      </c>
      <c r="T36" s="6">
        <v>32570</v>
      </c>
      <c r="U36" s="6">
        <f t="shared" si="3"/>
        <v>210319.54</v>
      </c>
      <c r="V36" s="35">
        <f t="shared" si="4"/>
        <v>0.12038563394425303</v>
      </c>
    </row>
    <row r="37" spans="1:22" ht="12.6" customHeight="1">
      <c r="A37" s="5" t="s">
        <v>34</v>
      </c>
      <c r="B37" s="6">
        <v>13442.1</v>
      </c>
      <c r="C37" s="6">
        <v>13012</v>
      </c>
      <c r="D37" s="6">
        <v>22383.35</v>
      </c>
      <c r="E37" s="6">
        <v>23660.69</v>
      </c>
      <c r="F37" s="6">
        <v>20394</v>
      </c>
      <c r="G37" s="6">
        <v>20011.39</v>
      </c>
      <c r="H37" s="6">
        <v>19570.55</v>
      </c>
      <c r="I37" s="6">
        <v>132474.07999999999</v>
      </c>
      <c r="M37" s="5" t="s">
        <v>34</v>
      </c>
      <c r="N37" s="6">
        <v>13442.1</v>
      </c>
      <c r="O37" s="6">
        <v>13012</v>
      </c>
      <c r="P37" s="6">
        <v>22383.35</v>
      </c>
      <c r="Q37" s="6">
        <v>23660.69</v>
      </c>
      <c r="R37" s="6">
        <v>20394</v>
      </c>
      <c r="S37" s="6">
        <v>20011.39</v>
      </c>
      <c r="T37" s="6">
        <v>19570.55</v>
      </c>
      <c r="U37" s="6">
        <f t="shared" si="3"/>
        <v>132474.07999999999</v>
      </c>
      <c r="V37" s="35">
        <f t="shared" si="4"/>
        <v>7.5827362982924418E-2</v>
      </c>
    </row>
    <row r="38" spans="1:22" ht="12.6" customHeight="1">
      <c r="A38" s="5" t="s">
        <v>467</v>
      </c>
      <c r="B38" s="6">
        <v>3900</v>
      </c>
      <c r="C38" s="6">
        <v>17938</v>
      </c>
      <c r="D38" s="6">
        <v>15693.400000000001</v>
      </c>
      <c r="E38" s="6">
        <v>18022.13</v>
      </c>
      <c r="F38" s="6">
        <v>11895</v>
      </c>
      <c r="G38" s="6">
        <v>20667.099999999999</v>
      </c>
      <c r="H38" s="6">
        <v>21633.45</v>
      </c>
      <c r="I38" s="6">
        <v>109749.08</v>
      </c>
      <c r="M38" s="5" t="s">
        <v>467</v>
      </c>
      <c r="N38" s="6">
        <v>3900</v>
      </c>
      <c r="O38" s="6">
        <v>17938</v>
      </c>
      <c r="P38" s="6">
        <v>15693.400000000001</v>
      </c>
      <c r="Q38" s="6">
        <v>18022.13</v>
      </c>
      <c r="R38" s="6">
        <v>11895</v>
      </c>
      <c r="S38" s="6">
        <v>20667.099999999999</v>
      </c>
      <c r="T38" s="6">
        <v>21633.45</v>
      </c>
      <c r="U38" s="6">
        <f t="shared" si="3"/>
        <v>109749.08</v>
      </c>
      <c r="V38" s="35">
        <f t="shared" si="4"/>
        <v>6.2819710287491795E-2</v>
      </c>
    </row>
    <row r="39" spans="1:22" ht="12.6" customHeight="1">
      <c r="A39" s="5" t="s">
        <v>58</v>
      </c>
      <c r="B39" s="6">
        <v>16134.7</v>
      </c>
      <c r="C39" s="6">
        <v>15030</v>
      </c>
      <c r="D39" s="6">
        <v>15092.900000000001</v>
      </c>
      <c r="E39" s="6">
        <v>15350.9</v>
      </c>
      <c r="F39" s="6"/>
      <c r="G39" s="6">
        <v>16673.600000000002</v>
      </c>
      <c r="H39" s="6">
        <v>20603</v>
      </c>
      <c r="I39" s="6">
        <v>98885.1</v>
      </c>
      <c r="M39" s="5" t="s">
        <v>58</v>
      </c>
      <c r="N39" s="6">
        <v>16134.7</v>
      </c>
      <c r="O39" s="6">
        <v>15030</v>
      </c>
      <c r="P39" s="6">
        <v>15092.900000000001</v>
      </c>
      <c r="Q39" s="6">
        <v>15350.9</v>
      </c>
      <c r="R39" s="6"/>
      <c r="S39" s="6">
        <v>16673.600000000002</v>
      </c>
      <c r="T39" s="6">
        <v>20603</v>
      </c>
      <c r="U39" s="6">
        <f t="shared" si="3"/>
        <v>98885.1</v>
      </c>
      <c r="V39" s="35">
        <f t="shared" si="4"/>
        <v>5.6601233775715069E-2</v>
      </c>
    </row>
    <row r="40" spans="1:22" ht="12.6" customHeight="1">
      <c r="A40" s="5" t="s">
        <v>456</v>
      </c>
      <c r="B40" s="6">
        <v>4150</v>
      </c>
      <c r="C40" s="6">
        <v>2065</v>
      </c>
      <c r="D40" s="6">
        <v>3300</v>
      </c>
      <c r="E40" s="6">
        <v>11640</v>
      </c>
      <c r="F40" s="6">
        <v>15245</v>
      </c>
      <c r="G40" s="6">
        <v>24779</v>
      </c>
      <c r="H40" s="6">
        <v>23062</v>
      </c>
      <c r="I40" s="6">
        <v>84241</v>
      </c>
      <c r="M40" s="5" t="s">
        <v>456</v>
      </c>
      <c r="N40" s="6">
        <v>4150</v>
      </c>
      <c r="O40" s="6">
        <v>2065</v>
      </c>
      <c r="P40" s="6">
        <v>3300</v>
      </c>
      <c r="Q40" s="6">
        <v>11640</v>
      </c>
      <c r="R40" s="6">
        <v>15245</v>
      </c>
      <c r="S40" s="6">
        <v>24779</v>
      </c>
      <c r="T40" s="6">
        <v>23062</v>
      </c>
      <c r="U40" s="6">
        <f t="shared" si="3"/>
        <v>84241</v>
      </c>
      <c r="V40" s="35">
        <f t="shared" si="4"/>
        <v>4.8219039415442901E-2</v>
      </c>
    </row>
    <row r="41" spans="1:22" ht="12.6" customHeight="1">
      <c r="A41" s="5" t="s">
        <v>338</v>
      </c>
      <c r="B41" s="6"/>
      <c r="C41" s="6"/>
      <c r="D41" s="6"/>
      <c r="E41" s="6">
        <v>6726.5</v>
      </c>
      <c r="F41" s="6">
        <v>18844</v>
      </c>
      <c r="G41" s="6">
        <v>26510</v>
      </c>
      <c r="H41" s="6">
        <v>31402</v>
      </c>
      <c r="I41" s="6">
        <v>83482.5</v>
      </c>
      <c r="M41" s="5" t="s">
        <v>338</v>
      </c>
      <c r="N41" s="6"/>
      <c r="O41" s="6"/>
      <c r="P41" s="6"/>
      <c r="Q41" s="6">
        <v>6726.5</v>
      </c>
      <c r="R41" s="6">
        <v>18844</v>
      </c>
      <c r="S41" s="6">
        <v>26510</v>
      </c>
      <c r="T41" s="6">
        <v>31402</v>
      </c>
      <c r="U41" s="6">
        <f t="shared" si="3"/>
        <v>83482.5</v>
      </c>
      <c r="V41" s="35">
        <f t="shared" si="4"/>
        <v>4.7784878598303819E-2</v>
      </c>
    </row>
    <row r="42" spans="1:22" ht="12.6" customHeight="1">
      <c r="A42" s="5" t="s">
        <v>458</v>
      </c>
      <c r="B42" s="6">
        <v>4360</v>
      </c>
      <c r="C42" s="6">
        <v>1910</v>
      </c>
      <c r="D42" s="6">
        <v>2455</v>
      </c>
      <c r="E42" s="6">
        <v>7175</v>
      </c>
      <c r="F42" s="6">
        <v>16624</v>
      </c>
      <c r="G42" s="6">
        <v>23423</v>
      </c>
      <c r="H42" s="6">
        <v>18554</v>
      </c>
      <c r="I42" s="6">
        <v>74501</v>
      </c>
      <c r="M42" s="5" t="s">
        <v>458</v>
      </c>
      <c r="N42" s="6">
        <v>4360</v>
      </c>
      <c r="O42" s="6">
        <v>1910</v>
      </c>
      <c r="P42" s="6">
        <v>2455</v>
      </c>
      <c r="Q42" s="6">
        <v>7175</v>
      </c>
      <c r="R42" s="6">
        <v>16624</v>
      </c>
      <c r="S42" s="6">
        <v>23423</v>
      </c>
      <c r="T42" s="6">
        <v>18554</v>
      </c>
      <c r="U42" s="6">
        <f t="shared" si="3"/>
        <v>74501</v>
      </c>
      <c r="V42" s="35">
        <f t="shared" si="4"/>
        <v>4.2643922264573204E-2</v>
      </c>
    </row>
    <row r="43" spans="1:22" ht="12.6" customHeight="1">
      <c r="A43" s="5" t="s">
        <v>463</v>
      </c>
      <c r="B43" s="6">
        <v>3960</v>
      </c>
      <c r="C43" s="6">
        <v>2880</v>
      </c>
      <c r="D43" s="6">
        <v>660</v>
      </c>
      <c r="E43" s="6">
        <v>7768</v>
      </c>
      <c r="F43" s="6">
        <v>10365</v>
      </c>
      <c r="G43" s="6">
        <v>19552</v>
      </c>
      <c r="H43" s="6">
        <v>20050</v>
      </c>
      <c r="I43" s="6">
        <v>65235</v>
      </c>
      <c r="M43" s="5" t="s">
        <v>463</v>
      </c>
      <c r="N43" s="6">
        <v>3960</v>
      </c>
      <c r="O43" s="6">
        <v>2880</v>
      </c>
      <c r="P43" s="6">
        <v>660</v>
      </c>
      <c r="Q43" s="6">
        <v>7768</v>
      </c>
      <c r="R43" s="6">
        <v>10365</v>
      </c>
      <c r="S43" s="6">
        <v>19552</v>
      </c>
      <c r="T43" s="6">
        <v>20050</v>
      </c>
      <c r="U43" s="6">
        <f t="shared" si="3"/>
        <v>65235</v>
      </c>
      <c r="V43" s="35">
        <f t="shared" si="4"/>
        <v>3.7340119849793067E-2</v>
      </c>
    </row>
    <row r="44" spans="1:22" ht="12.6" customHeight="1">
      <c r="A44" s="5" t="s">
        <v>201</v>
      </c>
      <c r="B44" s="6">
        <v>4000</v>
      </c>
      <c r="C44" s="6">
        <v>280</v>
      </c>
      <c r="D44" s="6">
        <v>600</v>
      </c>
      <c r="E44" s="6">
        <v>1600</v>
      </c>
      <c r="F44" s="6">
        <v>8950</v>
      </c>
      <c r="G44" s="6">
        <v>21123</v>
      </c>
      <c r="H44" s="6">
        <v>11511</v>
      </c>
      <c r="I44" s="6">
        <v>48064</v>
      </c>
      <c r="M44" s="5" t="s">
        <v>201</v>
      </c>
      <c r="N44" s="6">
        <v>4000</v>
      </c>
      <c r="O44" s="6">
        <v>280</v>
      </c>
      <c r="P44" s="6">
        <v>600</v>
      </c>
      <c r="Q44" s="6">
        <v>1600</v>
      </c>
      <c r="R44" s="6">
        <v>8950</v>
      </c>
      <c r="S44" s="6">
        <v>21123</v>
      </c>
      <c r="T44" s="6">
        <v>11511</v>
      </c>
      <c r="U44" s="6">
        <f t="shared" si="3"/>
        <v>48064</v>
      </c>
      <c r="V44" s="35">
        <f t="shared" si="4"/>
        <v>2.7511543197063754E-2</v>
      </c>
    </row>
    <row r="45" spans="1:22" ht="12.6" customHeight="1">
      <c r="A45" s="5" t="s">
        <v>465</v>
      </c>
      <c r="B45" s="6">
        <v>1692</v>
      </c>
      <c r="C45" s="6">
        <v>2070</v>
      </c>
      <c r="D45" s="6">
        <v>452</v>
      </c>
      <c r="E45" s="6">
        <v>4544</v>
      </c>
      <c r="F45" s="6">
        <v>17562</v>
      </c>
      <c r="G45" s="6">
        <v>18780</v>
      </c>
      <c r="H45" s="6"/>
      <c r="I45" s="6">
        <v>45100</v>
      </c>
      <c r="M45" s="5" t="s">
        <v>465</v>
      </c>
      <c r="N45" s="6">
        <v>1692</v>
      </c>
      <c r="O45" s="6">
        <v>2070</v>
      </c>
      <c r="P45" s="6">
        <v>452</v>
      </c>
      <c r="Q45" s="6">
        <v>4544</v>
      </c>
      <c r="R45" s="6">
        <v>17562</v>
      </c>
      <c r="S45" s="6">
        <v>18780</v>
      </c>
      <c r="T45" s="6"/>
      <c r="U45" s="6">
        <f t="shared" si="3"/>
        <v>45100</v>
      </c>
      <c r="V45" s="35">
        <f t="shared" si="4"/>
        <v>2.5814967505567062E-2</v>
      </c>
    </row>
    <row r="46" spans="1:22">
      <c r="A46" s="5" t="s">
        <v>169</v>
      </c>
      <c r="B46" s="6">
        <v>5392</v>
      </c>
      <c r="C46" s="6">
        <v>2642</v>
      </c>
      <c r="D46" s="6">
        <v>2822</v>
      </c>
      <c r="E46" s="6">
        <v>2925</v>
      </c>
      <c r="F46" s="6">
        <v>7325</v>
      </c>
      <c r="G46" s="6">
        <v>7744</v>
      </c>
      <c r="H46" s="6">
        <v>6907</v>
      </c>
      <c r="I46" s="6">
        <v>35757</v>
      </c>
      <c r="M46" s="5" t="s">
        <v>169</v>
      </c>
      <c r="N46" s="6">
        <v>5392</v>
      </c>
      <c r="O46" s="6">
        <v>2642</v>
      </c>
      <c r="P46" s="6">
        <v>2822</v>
      </c>
      <c r="Q46" s="6">
        <v>2925</v>
      </c>
      <c r="R46" s="6">
        <v>7325</v>
      </c>
      <c r="S46" s="6">
        <v>7744</v>
      </c>
      <c r="T46" s="6">
        <v>6907</v>
      </c>
      <c r="U46" s="6">
        <f t="shared" si="3"/>
        <v>35757</v>
      </c>
      <c r="V46" s="35">
        <f t="shared" si="4"/>
        <v>2.0467090756021315E-2</v>
      </c>
    </row>
    <row r="47" spans="1:22">
      <c r="A47" s="5" t="s">
        <v>78</v>
      </c>
      <c r="B47" s="6">
        <v>1447</v>
      </c>
      <c r="C47" s="6">
        <v>1284</v>
      </c>
      <c r="D47" s="6">
        <v>1057</v>
      </c>
      <c r="E47" s="6">
        <v>1712</v>
      </c>
      <c r="F47" s="6">
        <v>4267</v>
      </c>
      <c r="G47" s="6">
        <v>7253</v>
      </c>
      <c r="H47" s="6">
        <v>4971</v>
      </c>
      <c r="I47" s="6">
        <v>21991</v>
      </c>
      <c r="M47" s="5" t="s">
        <v>78</v>
      </c>
      <c r="N47" s="6">
        <v>1447</v>
      </c>
      <c r="O47" s="6">
        <v>1284</v>
      </c>
      <c r="P47" s="6">
        <v>1057</v>
      </c>
      <c r="Q47" s="6">
        <v>1712</v>
      </c>
      <c r="R47" s="6">
        <v>4267</v>
      </c>
      <c r="S47" s="6">
        <v>7253</v>
      </c>
      <c r="T47" s="6">
        <v>4971</v>
      </c>
      <c r="U47" s="6">
        <f t="shared" si="3"/>
        <v>21991</v>
      </c>
      <c r="V47" s="35">
        <f t="shared" si="4"/>
        <v>1.2587515530264418E-2</v>
      </c>
    </row>
    <row r="48" spans="1:22">
      <c r="A48" s="5" t="s">
        <v>185</v>
      </c>
      <c r="B48" s="6"/>
      <c r="C48" s="6"/>
      <c r="D48" s="6"/>
      <c r="E48" s="6"/>
      <c r="F48" s="6"/>
      <c r="G48" s="6"/>
      <c r="H48" s="6">
        <v>16432</v>
      </c>
      <c r="I48" s="6">
        <v>16432</v>
      </c>
      <c r="M48" s="5" t="s">
        <v>185</v>
      </c>
      <c r="N48" s="6"/>
      <c r="O48" s="6"/>
      <c r="P48" s="6"/>
      <c r="Q48" s="6"/>
      <c r="R48" s="6"/>
      <c r="S48" s="6"/>
      <c r="T48" s="6">
        <v>16432</v>
      </c>
      <c r="U48" s="6">
        <f t="shared" si="3"/>
        <v>16432</v>
      </c>
      <c r="V48" s="35">
        <f t="shared" si="4"/>
        <v>9.4055775177711298E-3</v>
      </c>
    </row>
    <row r="49" spans="1:22">
      <c r="A49" s="5" t="s">
        <v>12</v>
      </c>
      <c r="B49" s="6">
        <v>240</v>
      </c>
      <c r="C49" s="6">
        <v>510</v>
      </c>
      <c r="D49" s="6">
        <v>540</v>
      </c>
      <c r="E49" s="6">
        <v>2120</v>
      </c>
      <c r="F49" s="6">
        <v>4557</v>
      </c>
      <c r="G49" s="6">
        <v>4499</v>
      </c>
      <c r="H49" s="6">
        <v>2637.5</v>
      </c>
      <c r="I49" s="6">
        <v>15103.5</v>
      </c>
      <c r="M49" s="5" t="s">
        <v>12</v>
      </c>
      <c r="N49" s="6">
        <v>240</v>
      </c>
      <c r="O49" s="6">
        <v>510</v>
      </c>
      <c r="P49" s="6">
        <v>540</v>
      </c>
      <c r="Q49" s="6">
        <v>2120</v>
      </c>
      <c r="R49" s="6">
        <v>4557</v>
      </c>
      <c r="S49" s="6">
        <v>4499</v>
      </c>
      <c r="T49" s="6">
        <v>2637.5</v>
      </c>
      <c r="U49" s="6">
        <f t="shared" si="3"/>
        <v>15103.5</v>
      </c>
      <c r="V49" s="35">
        <f t="shared" si="4"/>
        <v>8.6451521445749906E-3</v>
      </c>
    </row>
    <row r="50" spans="1:22">
      <c r="A50" s="5" t="s">
        <v>28</v>
      </c>
      <c r="B50" s="6">
        <v>1386.57</v>
      </c>
      <c r="C50" s="6">
        <v>1752</v>
      </c>
      <c r="D50" s="6">
        <v>2279.6799999999998</v>
      </c>
      <c r="E50" s="6">
        <v>1999.45</v>
      </c>
      <c r="F50" s="6">
        <v>2867</v>
      </c>
      <c r="G50" s="6">
        <v>2417</v>
      </c>
      <c r="H50" s="6">
        <v>2389</v>
      </c>
      <c r="I50" s="6">
        <v>15090.7</v>
      </c>
      <c r="M50" s="5" t="s">
        <v>28</v>
      </c>
      <c r="N50" s="6">
        <v>1386.57</v>
      </c>
      <c r="O50" s="6">
        <v>1752</v>
      </c>
      <c r="P50" s="6">
        <v>2279.6799999999998</v>
      </c>
      <c r="Q50" s="6">
        <v>1999.45</v>
      </c>
      <c r="R50" s="6">
        <v>2867</v>
      </c>
      <c r="S50" s="6">
        <v>2417</v>
      </c>
      <c r="T50" s="6">
        <v>2389</v>
      </c>
      <c r="U50" s="6">
        <f t="shared" si="3"/>
        <v>15090.7</v>
      </c>
      <c r="V50" s="35">
        <f t="shared" si="4"/>
        <v>8.6378255019126573E-3</v>
      </c>
    </row>
    <row r="51" spans="1:22">
      <c r="A51" s="5" t="s">
        <v>227</v>
      </c>
      <c r="B51" s="6">
        <v>2671.3199999999997</v>
      </c>
      <c r="C51" s="6">
        <v>2299</v>
      </c>
      <c r="D51" s="6">
        <v>20.5</v>
      </c>
      <c r="E51" s="6">
        <v>2060.29</v>
      </c>
      <c r="F51" s="6">
        <v>2068</v>
      </c>
      <c r="G51" s="6">
        <v>234</v>
      </c>
      <c r="H51" s="6">
        <v>2088</v>
      </c>
      <c r="I51" s="6">
        <v>11441.11</v>
      </c>
      <c r="M51" s="5" t="s">
        <v>227</v>
      </c>
      <c r="N51" s="6">
        <v>2671.3199999999997</v>
      </c>
      <c r="O51" s="6">
        <v>2299</v>
      </c>
      <c r="P51" s="6">
        <v>20.5</v>
      </c>
      <c r="Q51" s="6">
        <v>2060.29</v>
      </c>
      <c r="R51" s="6">
        <v>2068</v>
      </c>
      <c r="S51" s="6">
        <v>234</v>
      </c>
      <c r="T51" s="6">
        <v>2088</v>
      </c>
      <c r="U51" s="6">
        <f t="shared" si="3"/>
        <v>11441.11</v>
      </c>
      <c r="V51" s="35">
        <f t="shared" si="4"/>
        <v>6.5488222367542873E-3</v>
      </c>
    </row>
    <row r="52" spans="1:22">
      <c r="A52" s="5" t="s">
        <v>31</v>
      </c>
      <c r="B52" s="6">
        <v>1489.73</v>
      </c>
      <c r="C52" s="6">
        <v>1561</v>
      </c>
      <c r="D52" s="6">
        <v>1577.94</v>
      </c>
      <c r="E52" s="6">
        <v>1458.93</v>
      </c>
      <c r="F52" s="6">
        <v>1636</v>
      </c>
      <c r="G52" s="6">
        <v>1718</v>
      </c>
      <c r="H52" s="6">
        <v>1614</v>
      </c>
      <c r="I52" s="6">
        <v>11055.6</v>
      </c>
      <c r="M52" s="5" t="s">
        <v>31</v>
      </c>
      <c r="N52" s="6">
        <v>1489.73</v>
      </c>
      <c r="O52" s="6">
        <v>1561</v>
      </c>
      <c r="P52" s="6">
        <v>1577.94</v>
      </c>
      <c r="Q52" s="6">
        <v>1458.93</v>
      </c>
      <c r="R52" s="6">
        <v>1636</v>
      </c>
      <c r="S52" s="6">
        <v>1718</v>
      </c>
      <c r="T52" s="6">
        <v>1614</v>
      </c>
      <c r="U52" s="6">
        <f t="shared" si="3"/>
        <v>11055.6</v>
      </c>
      <c r="V52" s="35">
        <f t="shared" si="4"/>
        <v>6.3281586420076983E-3</v>
      </c>
    </row>
    <row r="53" spans="1:22">
      <c r="A53" s="5" t="s">
        <v>208</v>
      </c>
      <c r="B53" s="6">
        <v>2846.33</v>
      </c>
      <c r="C53" s="6">
        <v>2115</v>
      </c>
      <c r="D53" s="6"/>
      <c r="E53" s="6">
        <v>1946.83</v>
      </c>
      <c r="F53" s="6"/>
      <c r="G53" s="6"/>
      <c r="H53" s="6">
        <v>3045</v>
      </c>
      <c r="I53" s="6">
        <v>9953.16</v>
      </c>
      <c r="M53" s="5" t="s">
        <v>208</v>
      </c>
      <c r="N53" s="6">
        <v>2846.33</v>
      </c>
      <c r="O53" s="6">
        <v>2115</v>
      </c>
      <c r="P53" s="6"/>
      <c r="Q53" s="6">
        <v>1946.83</v>
      </c>
      <c r="R53" s="6"/>
      <c r="S53" s="6"/>
      <c r="T53" s="6">
        <v>3045</v>
      </c>
      <c r="U53" s="6">
        <f t="shared" si="3"/>
        <v>9953.16</v>
      </c>
      <c r="V53" s="35">
        <f t="shared" si="4"/>
        <v>5.6971286469558726E-3</v>
      </c>
    </row>
    <row r="54" spans="1:22">
      <c r="A54" s="5" t="s">
        <v>242</v>
      </c>
      <c r="B54" s="6">
        <v>1281.4000000000001</v>
      </c>
      <c r="C54" s="6">
        <v>1313</v>
      </c>
      <c r="D54" s="6">
        <v>508</v>
      </c>
      <c r="E54" s="6">
        <v>1216</v>
      </c>
      <c r="F54" s="6">
        <v>1713</v>
      </c>
      <c r="G54" s="6">
        <v>1709.07</v>
      </c>
      <c r="H54" s="6">
        <v>1662</v>
      </c>
      <c r="I54" s="6">
        <v>9402.4699999999993</v>
      </c>
      <c r="M54" s="5" t="s">
        <v>242</v>
      </c>
      <c r="N54" s="6">
        <v>1281.4000000000001</v>
      </c>
      <c r="O54" s="6">
        <v>1313</v>
      </c>
      <c r="P54" s="6">
        <v>508</v>
      </c>
      <c r="Q54" s="6">
        <v>1216</v>
      </c>
      <c r="R54" s="6">
        <v>1713</v>
      </c>
      <c r="S54" s="6">
        <v>1709.07</v>
      </c>
      <c r="T54" s="6">
        <v>1662</v>
      </c>
      <c r="U54" s="6">
        <f t="shared" si="3"/>
        <v>9402.4699999999993</v>
      </c>
      <c r="V54" s="35">
        <f t="shared" si="4"/>
        <v>5.3819170182276962E-3</v>
      </c>
    </row>
    <row r="55" spans="1:22">
      <c r="A55" s="5" t="s">
        <v>383</v>
      </c>
      <c r="B55" s="6"/>
      <c r="C55" s="6"/>
      <c r="D55" s="6"/>
      <c r="E55" s="6"/>
      <c r="F55" s="6">
        <v>2183</v>
      </c>
      <c r="G55" s="6">
        <v>3263</v>
      </c>
      <c r="H55" s="6">
        <v>2520</v>
      </c>
      <c r="I55" s="6">
        <v>7966</v>
      </c>
      <c r="M55" s="5" t="s">
        <v>383</v>
      </c>
      <c r="N55" s="6"/>
      <c r="O55" s="6"/>
      <c r="P55" s="6"/>
      <c r="Q55" s="6"/>
      <c r="R55" s="6">
        <v>2183</v>
      </c>
      <c r="S55" s="6">
        <v>3263</v>
      </c>
      <c r="T55" s="6">
        <v>2520</v>
      </c>
      <c r="U55" s="6">
        <f t="shared" si="3"/>
        <v>7966</v>
      </c>
      <c r="V55" s="35">
        <f t="shared" si="4"/>
        <v>4.5596902693868556E-3</v>
      </c>
    </row>
    <row r="56" spans="1:22">
      <c r="A56" s="5" t="s">
        <v>455</v>
      </c>
      <c r="B56" s="6">
        <v>1037.5</v>
      </c>
      <c r="C56" s="6">
        <v>450</v>
      </c>
      <c r="D56" s="6">
        <v>250</v>
      </c>
      <c r="E56" s="6">
        <v>1075</v>
      </c>
      <c r="F56" s="6">
        <v>2525</v>
      </c>
      <c r="G56" s="6">
        <v>2215</v>
      </c>
      <c r="H56" s="6"/>
      <c r="I56" s="6">
        <v>7552.5</v>
      </c>
      <c r="M56" s="5" t="s">
        <v>455</v>
      </c>
      <c r="N56" s="6">
        <v>1037.5</v>
      </c>
      <c r="O56" s="6">
        <v>450</v>
      </c>
      <c r="P56" s="6">
        <v>250</v>
      </c>
      <c r="Q56" s="6">
        <v>1075</v>
      </c>
      <c r="R56" s="6">
        <v>2525</v>
      </c>
      <c r="S56" s="6">
        <v>2215</v>
      </c>
      <c r="T56" s="6"/>
      <c r="U56" s="6">
        <f t="shared" si="3"/>
        <v>7552.5</v>
      </c>
      <c r="V56" s="35">
        <f t="shared" si="4"/>
        <v>4.3230053677559919E-3</v>
      </c>
    </row>
    <row r="57" spans="1:22">
      <c r="A57" s="5" t="s">
        <v>95</v>
      </c>
      <c r="B57" s="6">
        <v>419.81</v>
      </c>
      <c r="C57" s="6">
        <v>652</v>
      </c>
      <c r="D57" s="6">
        <v>127.97999999999999</v>
      </c>
      <c r="E57" s="6">
        <v>145</v>
      </c>
      <c r="F57" s="6">
        <v>1975</v>
      </c>
      <c r="G57" s="6">
        <v>2117.86</v>
      </c>
      <c r="H57" s="6">
        <v>1566.04</v>
      </c>
      <c r="I57" s="6">
        <v>7003.69</v>
      </c>
      <c r="M57" s="5" t="s">
        <v>95</v>
      </c>
      <c r="N57" s="6">
        <v>419.81</v>
      </c>
      <c r="O57" s="6">
        <v>652</v>
      </c>
      <c r="P57" s="6">
        <v>127.97999999999999</v>
      </c>
      <c r="Q57" s="6">
        <v>145</v>
      </c>
      <c r="R57" s="6">
        <v>1975</v>
      </c>
      <c r="S57" s="6">
        <v>2117.86</v>
      </c>
      <c r="T57" s="6">
        <v>1566.04</v>
      </c>
      <c r="U57" s="6">
        <f t="shared" si="3"/>
        <v>7003.69</v>
      </c>
      <c r="V57" s="35">
        <f t="shared" si="4"/>
        <v>4.0088698396688457E-3</v>
      </c>
    </row>
    <row r="58" spans="1:22">
      <c r="A58" s="5" t="s">
        <v>17</v>
      </c>
      <c r="B58" s="6">
        <v>300</v>
      </c>
      <c r="C58" s="6">
        <v>420</v>
      </c>
      <c r="D58" s="6">
        <v>480</v>
      </c>
      <c r="E58" s="6">
        <v>2220</v>
      </c>
      <c r="F58" s="6"/>
      <c r="G58" s="6">
        <v>3031</v>
      </c>
      <c r="H58" s="6">
        <v>350</v>
      </c>
      <c r="I58" s="6">
        <v>6801</v>
      </c>
      <c r="M58" s="5" t="s">
        <v>17</v>
      </c>
      <c r="N58" s="6">
        <v>300</v>
      </c>
      <c r="O58" s="6">
        <v>420</v>
      </c>
      <c r="P58" s="6">
        <v>480</v>
      </c>
      <c r="Q58" s="6">
        <v>2220</v>
      </c>
      <c r="R58" s="6"/>
      <c r="S58" s="6">
        <v>3031</v>
      </c>
      <c r="T58" s="6">
        <v>350</v>
      </c>
      <c r="U58" s="6">
        <f t="shared" si="3"/>
        <v>6801</v>
      </c>
      <c r="V58" s="35">
        <f t="shared" si="4"/>
        <v>3.892851308322873E-3</v>
      </c>
    </row>
    <row r="59" spans="1:22">
      <c r="A59" s="5" t="s">
        <v>102</v>
      </c>
      <c r="B59" s="6">
        <v>923</v>
      </c>
      <c r="C59" s="6">
        <v>3955</v>
      </c>
      <c r="D59" s="6">
        <v>1167</v>
      </c>
      <c r="E59" s="6"/>
      <c r="F59" s="6">
        <v>200</v>
      </c>
      <c r="G59" s="6">
        <v>40</v>
      </c>
      <c r="H59" s="6"/>
      <c r="I59" s="6">
        <v>6285</v>
      </c>
      <c r="M59" s="5" t="s">
        <v>102</v>
      </c>
      <c r="N59" s="6">
        <v>923</v>
      </c>
      <c r="O59" s="6">
        <v>3955</v>
      </c>
      <c r="P59" s="6">
        <v>1167</v>
      </c>
      <c r="Q59" s="6"/>
      <c r="R59" s="6">
        <v>200</v>
      </c>
      <c r="S59" s="6">
        <v>40</v>
      </c>
      <c r="T59" s="6"/>
      <c r="U59" s="6">
        <f t="shared" si="3"/>
        <v>6285</v>
      </c>
      <c r="V59" s="35">
        <f t="shared" si="4"/>
        <v>3.5974960259975383E-3</v>
      </c>
    </row>
    <row r="60" spans="1:22">
      <c r="A60" s="5" t="s">
        <v>62</v>
      </c>
      <c r="B60" s="6">
        <v>1477</v>
      </c>
      <c r="C60" s="6">
        <v>1160</v>
      </c>
      <c r="D60" s="6">
        <v>696</v>
      </c>
      <c r="E60" s="6">
        <v>253</v>
      </c>
      <c r="F60" s="6">
        <v>351</v>
      </c>
      <c r="G60" s="6">
        <v>1142</v>
      </c>
      <c r="H60" s="6">
        <v>794</v>
      </c>
      <c r="I60" s="6">
        <v>5873</v>
      </c>
      <c r="M60" s="5" t="s">
        <v>62</v>
      </c>
      <c r="N60" s="6">
        <v>1477</v>
      </c>
      <c r="O60" s="6">
        <v>1160</v>
      </c>
      <c r="P60" s="6">
        <v>696</v>
      </c>
      <c r="Q60" s="6">
        <v>253</v>
      </c>
      <c r="R60" s="6">
        <v>351</v>
      </c>
      <c r="S60" s="6">
        <v>1142</v>
      </c>
      <c r="T60" s="6">
        <v>794</v>
      </c>
      <c r="U60" s="6">
        <f t="shared" si="3"/>
        <v>5873</v>
      </c>
      <c r="V60" s="35">
        <f t="shared" si="4"/>
        <v>3.3616697153036664E-3</v>
      </c>
    </row>
    <row r="61" spans="1:22">
      <c r="A61" s="5" t="s">
        <v>128</v>
      </c>
      <c r="B61" s="6">
        <v>312.5</v>
      </c>
      <c r="C61" s="6">
        <v>237.5</v>
      </c>
      <c r="D61" s="6">
        <v>200</v>
      </c>
      <c r="E61" s="6">
        <v>375</v>
      </c>
      <c r="F61" s="6">
        <v>1637.5</v>
      </c>
      <c r="G61" s="6">
        <v>1488</v>
      </c>
      <c r="H61" s="6">
        <v>1412.5</v>
      </c>
      <c r="I61" s="6">
        <v>5663</v>
      </c>
      <c r="M61" s="5" t="s">
        <v>128</v>
      </c>
      <c r="N61" s="6">
        <v>312.5</v>
      </c>
      <c r="O61" s="6">
        <v>237.5</v>
      </c>
      <c r="P61" s="6">
        <v>200</v>
      </c>
      <c r="Q61" s="6">
        <v>375</v>
      </c>
      <c r="R61" s="6">
        <v>1637.5</v>
      </c>
      <c r="S61" s="6">
        <v>1488</v>
      </c>
      <c r="T61" s="6">
        <v>1412.5</v>
      </c>
      <c r="U61" s="6">
        <f t="shared" si="3"/>
        <v>5663</v>
      </c>
      <c r="V61" s="35">
        <f t="shared" si="4"/>
        <v>3.241466984124751E-3</v>
      </c>
    </row>
    <row r="62" spans="1:22">
      <c r="A62" s="5" t="s">
        <v>240</v>
      </c>
      <c r="B62" s="6">
        <v>1018.3</v>
      </c>
      <c r="C62" s="6">
        <v>756</v>
      </c>
      <c r="D62" s="6">
        <v>727.7</v>
      </c>
      <c r="E62" s="6">
        <v>829.5</v>
      </c>
      <c r="F62" s="6">
        <v>470</v>
      </c>
      <c r="G62" s="6">
        <v>701.2</v>
      </c>
      <c r="H62" s="6">
        <v>1023</v>
      </c>
      <c r="I62" s="6">
        <v>5525.7</v>
      </c>
      <c r="M62" s="5" t="s">
        <v>240</v>
      </c>
      <c r="N62" s="6">
        <v>1018.3</v>
      </c>
      <c r="O62" s="6">
        <v>756</v>
      </c>
      <c r="P62" s="6">
        <v>727.7</v>
      </c>
      <c r="Q62" s="6">
        <v>829.5</v>
      </c>
      <c r="R62" s="6">
        <v>470</v>
      </c>
      <c r="S62" s="6">
        <v>701.2</v>
      </c>
      <c r="T62" s="6">
        <v>1023</v>
      </c>
      <c r="U62" s="6">
        <f t="shared" si="3"/>
        <v>5525.7</v>
      </c>
      <c r="V62" s="35">
        <f t="shared" si="4"/>
        <v>3.16287729369206E-3</v>
      </c>
    </row>
    <row r="63" spans="1:22">
      <c r="A63" s="5" t="s">
        <v>454</v>
      </c>
      <c r="B63" s="6">
        <v>537.5</v>
      </c>
      <c r="C63" s="6">
        <v>525</v>
      </c>
      <c r="D63" s="6">
        <v>462.5</v>
      </c>
      <c r="E63" s="6">
        <v>375</v>
      </c>
      <c r="F63" s="6">
        <v>1425</v>
      </c>
      <c r="G63" s="6">
        <v>1002</v>
      </c>
      <c r="H63" s="6">
        <v>1050</v>
      </c>
      <c r="I63" s="6">
        <v>5377</v>
      </c>
      <c r="M63" s="5" t="s">
        <v>454</v>
      </c>
      <c r="N63" s="6">
        <v>537.5</v>
      </c>
      <c r="O63" s="6">
        <v>525</v>
      </c>
      <c r="P63" s="6">
        <v>462.5</v>
      </c>
      <c r="Q63" s="6">
        <v>375</v>
      </c>
      <c r="R63" s="6">
        <v>1425</v>
      </c>
      <c r="S63" s="6">
        <v>1002</v>
      </c>
      <c r="T63" s="6">
        <v>1050</v>
      </c>
      <c r="U63" s="6">
        <f t="shared" si="3"/>
        <v>5377</v>
      </c>
      <c r="V63" s="35">
        <f t="shared" si="4"/>
        <v>3.077762312138228E-3</v>
      </c>
    </row>
    <row r="64" spans="1:22">
      <c r="A64" s="5" t="s">
        <v>24</v>
      </c>
      <c r="B64" s="6">
        <v>428</v>
      </c>
      <c r="C64" s="6">
        <v>971</v>
      </c>
      <c r="D64" s="6">
        <v>942</v>
      </c>
      <c r="E64" s="6">
        <v>823</v>
      </c>
      <c r="F64" s="6">
        <v>834</v>
      </c>
      <c r="G64" s="6">
        <v>600</v>
      </c>
      <c r="H64" s="6">
        <v>464</v>
      </c>
      <c r="I64" s="6">
        <v>5062</v>
      </c>
      <c r="M64" s="5" t="s">
        <v>24</v>
      </c>
      <c r="N64" s="6">
        <v>428</v>
      </c>
      <c r="O64" s="6">
        <v>971</v>
      </c>
      <c r="P64" s="6">
        <v>942</v>
      </c>
      <c r="Q64" s="6">
        <v>823</v>
      </c>
      <c r="R64" s="6">
        <v>834</v>
      </c>
      <c r="S64" s="6">
        <v>600</v>
      </c>
      <c r="T64" s="6">
        <v>464</v>
      </c>
      <c r="U64" s="6">
        <f t="shared" si="3"/>
        <v>5062</v>
      </c>
      <c r="V64" s="35">
        <f t="shared" si="4"/>
        <v>2.8974582153698551E-3</v>
      </c>
    </row>
    <row r="65" spans="1:22">
      <c r="A65" s="5" t="s">
        <v>462</v>
      </c>
      <c r="B65" s="6">
        <v>600.79999999999995</v>
      </c>
      <c r="C65" s="6">
        <v>844</v>
      </c>
      <c r="D65" s="6">
        <v>422.7</v>
      </c>
      <c r="E65" s="6">
        <v>400.7</v>
      </c>
      <c r="F65" s="6">
        <v>574</v>
      </c>
      <c r="G65" s="6">
        <v>835.42</v>
      </c>
      <c r="H65" s="6">
        <v>1078</v>
      </c>
      <c r="I65" s="6">
        <v>4755.62</v>
      </c>
      <c r="M65" s="5" t="s">
        <v>462</v>
      </c>
      <c r="N65" s="6">
        <v>600.79999999999995</v>
      </c>
      <c r="O65" s="6">
        <v>844</v>
      </c>
      <c r="P65" s="6">
        <v>422.7</v>
      </c>
      <c r="Q65" s="6">
        <v>400.7</v>
      </c>
      <c r="R65" s="6">
        <v>574</v>
      </c>
      <c r="S65" s="6">
        <v>835.42</v>
      </c>
      <c r="T65" s="6">
        <v>1078</v>
      </c>
      <c r="U65" s="6">
        <f t="shared" si="3"/>
        <v>4755.62</v>
      </c>
      <c r="V65" s="35">
        <f t="shared" si="4"/>
        <v>2.7220881545193974E-3</v>
      </c>
    </row>
    <row r="66" spans="1:22">
      <c r="A66" s="5" t="s">
        <v>468</v>
      </c>
      <c r="B66" s="6"/>
      <c r="C66" s="6">
        <v>284</v>
      </c>
      <c r="D66" s="6">
        <v>440.76</v>
      </c>
      <c r="E66" s="6"/>
      <c r="F66" s="6">
        <v>794</v>
      </c>
      <c r="G66" s="6">
        <v>872</v>
      </c>
      <c r="H66" s="6">
        <v>2319.08</v>
      </c>
      <c r="I66" s="6">
        <v>4709.84</v>
      </c>
      <c r="M66" s="5" t="s">
        <v>468</v>
      </c>
      <c r="N66" s="6"/>
      <c r="O66" s="6">
        <v>284</v>
      </c>
      <c r="P66" s="6">
        <v>440.76</v>
      </c>
      <c r="Q66" s="6"/>
      <c r="R66" s="6">
        <v>794</v>
      </c>
      <c r="S66" s="6">
        <v>872</v>
      </c>
      <c r="T66" s="6">
        <v>2319.08</v>
      </c>
      <c r="U66" s="6">
        <f t="shared" si="3"/>
        <v>4709.84</v>
      </c>
      <c r="V66" s="35">
        <f t="shared" si="4"/>
        <v>2.695883959122394E-3</v>
      </c>
    </row>
    <row r="67" spans="1:22">
      <c r="A67" s="5" t="s">
        <v>459</v>
      </c>
      <c r="B67" s="6"/>
      <c r="C67" s="6"/>
      <c r="D67" s="6"/>
      <c r="E67" s="6"/>
      <c r="F67" s="6">
        <v>580</v>
      </c>
      <c r="G67" s="6">
        <v>1585</v>
      </c>
      <c r="H67" s="6">
        <v>2421</v>
      </c>
      <c r="I67" s="6">
        <v>4586</v>
      </c>
      <c r="M67" s="5" t="s">
        <v>459</v>
      </c>
      <c r="N67" s="6"/>
      <c r="O67" s="6"/>
      <c r="P67" s="6"/>
      <c r="Q67" s="6"/>
      <c r="R67" s="6">
        <v>580</v>
      </c>
      <c r="S67" s="6">
        <v>1585</v>
      </c>
      <c r="T67" s="6">
        <v>2421</v>
      </c>
      <c r="U67" s="6">
        <f t="shared" si="3"/>
        <v>4586</v>
      </c>
      <c r="V67" s="35">
        <f t="shared" ref="V67:V98" si="5">+U67/$U$105</f>
        <v>2.6249986913643134E-3</v>
      </c>
    </row>
    <row r="68" spans="1:22">
      <c r="A68" s="5" t="s">
        <v>395</v>
      </c>
      <c r="B68" s="6"/>
      <c r="C68" s="6"/>
      <c r="D68" s="6"/>
      <c r="E68" s="6"/>
      <c r="F68" s="6"/>
      <c r="G68" s="6">
        <v>1321.64</v>
      </c>
      <c r="H68" s="6">
        <v>3160.04</v>
      </c>
      <c r="I68" s="6">
        <v>4481.68</v>
      </c>
      <c r="M68" s="5" t="s">
        <v>395</v>
      </c>
      <c r="N68" s="6"/>
      <c r="O68" s="6"/>
      <c r="P68" s="6"/>
      <c r="Q68" s="6"/>
      <c r="R68" s="6"/>
      <c r="S68" s="6">
        <v>1321.64</v>
      </c>
      <c r="T68" s="6">
        <v>3160.04</v>
      </c>
      <c r="U68" s="6">
        <f t="shared" si="3"/>
        <v>4481.68</v>
      </c>
      <c r="V68" s="35">
        <f t="shared" si="5"/>
        <v>2.5652865536662925E-3</v>
      </c>
    </row>
    <row r="69" spans="1:22">
      <c r="A69" s="5" t="s">
        <v>358</v>
      </c>
      <c r="B69" s="6"/>
      <c r="C69" s="6"/>
      <c r="D69" s="6"/>
      <c r="E69" s="6">
        <v>464</v>
      </c>
      <c r="F69" s="6"/>
      <c r="G69" s="6">
        <v>2088</v>
      </c>
      <c r="H69" s="6">
        <v>1643</v>
      </c>
      <c r="I69" s="6">
        <v>4195</v>
      </c>
      <c r="M69" s="5" t="s">
        <v>358</v>
      </c>
      <c r="N69" s="6"/>
      <c r="O69" s="6"/>
      <c r="P69" s="6"/>
      <c r="Q69" s="6">
        <v>464</v>
      </c>
      <c r="R69" s="6"/>
      <c r="S69" s="6">
        <v>2088</v>
      </c>
      <c r="T69" s="6">
        <v>1643</v>
      </c>
      <c r="U69" s="6">
        <f t="shared" si="3"/>
        <v>4195</v>
      </c>
      <c r="V69" s="35">
        <f t="shared" si="5"/>
        <v>2.4011926537883328E-3</v>
      </c>
    </row>
    <row r="70" spans="1:22">
      <c r="A70" s="5" t="s">
        <v>196</v>
      </c>
      <c r="B70" s="6">
        <v>90</v>
      </c>
      <c r="C70" s="6">
        <v>40</v>
      </c>
      <c r="D70" s="6">
        <v>0</v>
      </c>
      <c r="E70" s="6">
        <v>521</v>
      </c>
      <c r="F70" s="6"/>
      <c r="G70" s="6"/>
      <c r="H70" s="6">
        <v>3000</v>
      </c>
      <c r="I70" s="6">
        <v>3651</v>
      </c>
      <c r="M70" s="5" t="s">
        <v>196</v>
      </c>
      <c r="N70" s="6">
        <v>90</v>
      </c>
      <c r="O70" s="6">
        <v>40</v>
      </c>
      <c r="P70" s="6">
        <v>0</v>
      </c>
      <c r="Q70" s="6">
        <v>521</v>
      </c>
      <c r="R70" s="6"/>
      <c r="S70" s="6"/>
      <c r="T70" s="6">
        <v>3000</v>
      </c>
      <c r="U70" s="6">
        <f t="shared" si="3"/>
        <v>3651</v>
      </c>
      <c r="V70" s="35">
        <f t="shared" si="5"/>
        <v>2.0898103406391429E-3</v>
      </c>
    </row>
    <row r="71" spans="1:22">
      <c r="A71" s="5" t="s">
        <v>503</v>
      </c>
      <c r="B71" s="6"/>
      <c r="C71" s="6"/>
      <c r="D71" s="6"/>
      <c r="E71" s="6"/>
      <c r="F71" s="6"/>
      <c r="G71" s="6"/>
      <c r="H71" s="6">
        <v>3566</v>
      </c>
      <c r="I71" s="6">
        <v>3566</v>
      </c>
      <c r="M71" s="5" t="s">
        <v>503</v>
      </c>
      <c r="N71" s="6"/>
      <c r="O71" s="6"/>
      <c r="P71" s="6"/>
      <c r="Q71" s="6"/>
      <c r="R71" s="6"/>
      <c r="S71" s="6"/>
      <c r="T71" s="6">
        <v>3566</v>
      </c>
      <c r="U71" s="6">
        <f t="shared" si="3"/>
        <v>3566</v>
      </c>
      <c r="V71" s="35">
        <f t="shared" si="5"/>
        <v>2.0411568542095817E-3</v>
      </c>
    </row>
    <row r="72" spans="1:22">
      <c r="A72" s="5" t="s">
        <v>460</v>
      </c>
      <c r="B72" s="6">
        <v>1059</v>
      </c>
      <c r="C72" s="6">
        <v>988</v>
      </c>
      <c r="D72" s="6">
        <v>483</v>
      </c>
      <c r="E72" s="6">
        <v>457</v>
      </c>
      <c r="F72" s="6">
        <v>312</v>
      </c>
      <c r="G72" s="6"/>
      <c r="H72" s="6"/>
      <c r="I72" s="6">
        <v>3299</v>
      </c>
      <c r="M72" s="5" t="s">
        <v>460</v>
      </c>
      <c r="N72" s="6">
        <v>1059</v>
      </c>
      <c r="O72" s="6">
        <v>988</v>
      </c>
      <c r="P72" s="6">
        <v>483</v>
      </c>
      <c r="Q72" s="6">
        <v>457</v>
      </c>
      <c r="R72" s="6">
        <v>312</v>
      </c>
      <c r="S72" s="6"/>
      <c r="T72" s="6"/>
      <c r="U72" s="6">
        <f t="shared" si="3"/>
        <v>3299</v>
      </c>
      <c r="V72" s="35">
        <f t="shared" si="5"/>
        <v>1.8883276674249608E-3</v>
      </c>
    </row>
    <row r="73" spans="1:22">
      <c r="A73" s="5" t="s">
        <v>466</v>
      </c>
      <c r="B73" s="6">
        <v>355</v>
      </c>
      <c r="C73" s="6">
        <v>380</v>
      </c>
      <c r="D73" s="6">
        <v>27.5</v>
      </c>
      <c r="E73" s="6">
        <v>21.04</v>
      </c>
      <c r="F73" s="6">
        <v>552</v>
      </c>
      <c r="G73" s="6">
        <v>750</v>
      </c>
      <c r="H73" s="6">
        <v>775</v>
      </c>
      <c r="I73" s="6">
        <v>2860.54</v>
      </c>
      <c r="M73" s="5" t="s">
        <v>466</v>
      </c>
      <c r="N73" s="6">
        <v>355</v>
      </c>
      <c r="O73" s="6">
        <v>380</v>
      </c>
      <c r="P73" s="6">
        <v>27.5</v>
      </c>
      <c r="Q73" s="6">
        <v>21.04</v>
      </c>
      <c r="R73" s="6">
        <v>552</v>
      </c>
      <c r="S73" s="6">
        <v>750</v>
      </c>
      <c r="T73" s="6">
        <v>775</v>
      </c>
      <c r="U73" s="6">
        <f t="shared" si="3"/>
        <v>2860.54</v>
      </c>
      <c r="V73" s="35">
        <f t="shared" si="5"/>
        <v>1.6373558126025454E-3</v>
      </c>
    </row>
    <row r="74" spans="1:22">
      <c r="A74" s="5" t="s">
        <v>510</v>
      </c>
      <c r="B74" s="6">
        <v>1080</v>
      </c>
      <c r="C74" s="6">
        <v>0</v>
      </c>
      <c r="D74" s="6"/>
      <c r="E74" s="6"/>
      <c r="F74" s="6"/>
      <c r="G74" s="6">
        <v>105</v>
      </c>
      <c r="H74" s="6">
        <v>1410</v>
      </c>
      <c r="I74" s="6">
        <v>2595</v>
      </c>
      <c r="M74" s="5" t="s">
        <v>510</v>
      </c>
      <c r="N74" s="6">
        <v>1080</v>
      </c>
      <c r="O74" s="6">
        <v>0</v>
      </c>
      <c r="P74" s="6"/>
      <c r="Q74" s="6"/>
      <c r="R74" s="6"/>
      <c r="S74" s="6">
        <v>105</v>
      </c>
      <c r="T74" s="6">
        <v>1410</v>
      </c>
      <c r="U74" s="6">
        <f t="shared" si="3"/>
        <v>2595</v>
      </c>
      <c r="V74" s="35">
        <f t="shared" si="5"/>
        <v>1.485362320996597E-3</v>
      </c>
    </row>
    <row r="75" spans="1:22">
      <c r="A75" s="5" t="s">
        <v>115</v>
      </c>
      <c r="B75" s="6">
        <v>300</v>
      </c>
      <c r="C75" s="6">
        <v>225</v>
      </c>
      <c r="D75" s="6">
        <v>325</v>
      </c>
      <c r="E75" s="6">
        <v>287.5</v>
      </c>
      <c r="F75" s="6">
        <v>250</v>
      </c>
      <c r="G75" s="6">
        <v>238</v>
      </c>
      <c r="H75" s="6">
        <v>425</v>
      </c>
      <c r="I75" s="6">
        <v>2050.5</v>
      </c>
      <c r="M75" s="5" t="s">
        <v>115</v>
      </c>
      <c r="N75" s="6">
        <v>300</v>
      </c>
      <c r="O75" s="6">
        <v>225</v>
      </c>
      <c r="P75" s="6">
        <v>325</v>
      </c>
      <c r="Q75" s="6">
        <v>287.5</v>
      </c>
      <c r="R75" s="6">
        <v>250</v>
      </c>
      <c r="S75" s="6">
        <v>238</v>
      </c>
      <c r="T75" s="6">
        <v>425</v>
      </c>
      <c r="U75" s="6">
        <f t="shared" si="3"/>
        <v>2050.5</v>
      </c>
      <c r="V75" s="35">
        <f t="shared" si="5"/>
        <v>1.1736938108684093E-3</v>
      </c>
    </row>
    <row r="76" spans="1:22">
      <c r="A76" s="5" t="s">
        <v>120</v>
      </c>
      <c r="B76" s="6"/>
      <c r="C76" s="6"/>
      <c r="D76" s="6"/>
      <c r="E76" s="6"/>
      <c r="F76" s="6"/>
      <c r="G76" s="6"/>
      <c r="H76" s="6">
        <v>1625</v>
      </c>
      <c r="I76" s="6">
        <v>1625</v>
      </c>
      <c r="M76" s="5" t="s">
        <v>120</v>
      </c>
      <c r="N76" s="6"/>
      <c r="O76" s="6"/>
      <c r="P76" s="6"/>
      <c r="Q76" s="6"/>
      <c r="R76" s="6"/>
      <c r="S76" s="6"/>
      <c r="T76" s="6">
        <v>1625</v>
      </c>
      <c r="U76" s="6">
        <f t="shared" si="3"/>
        <v>1625</v>
      </c>
      <c r="V76" s="35">
        <f t="shared" si="5"/>
        <v>9.3014018174160699E-4</v>
      </c>
    </row>
    <row r="77" spans="1:22">
      <c r="A77" s="5" t="s">
        <v>141</v>
      </c>
      <c r="B77" s="6">
        <v>62.5</v>
      </c>
      <c r="C77" s="6">
        <v>75</v>
      </c>
      <c r="D77" s="6">
        <v>75</v>
      </c>
      <c r="E77" s="6">
        <v>475</v>
      </c>
      <c r="F77" s="6">
        <v>537.5</v>
      </c>
      <c r="G77" s="6">
        <v>201</v>
      </c>
      <c r="H77" s="6">
        <v>137.5</v>
      </c>
      <c r="I77" s="6">
        <v>1563.5</v>
      </c>
      <c r="M77" s="5" t="s">
        <v>141</v>
      </c>
      <c r="N77" s="6">
        <v>62.5</v>
      </c>
      <c r="O77" s="6">
        <v>75</v>
      </c>
      <c r="P77" s="6">
        <v>75</v>
      </c>
      <c r="Q77" s="6">
        <v>475</v>
      </c>
      <c r="R77" s="6">
        <v>537.5</v>
      </c>
      <c r="S77" s="6">
        <v>201</v>
      </c>
      <c r="T77" s="6">
        <v>137.5</v>
      </c>
      <c r="U77" s="6">
        <f t="shared" si="3"/>
        <v>1563.5</v>
      </c>
      <c r="V77" s="35">
        <f t="shared" si="5"/>
        <v>8.9493795332492459E-4</v>
      </c>
    </row>
    <row r="78" spans="1:22">
      <c r="A78" s="5" t="s">
        <v>107</v>
      </c>
      <c r="B78" s="6">
        <v>87.5</v>
      </c>
      <c r="C78" s="6">
        <v>50</v>
      </c>
      <c r="D78" s="6">
        <v>50</v>
      </c>
      <c r="E78" s="6"/>
      <c r="F78" s="6">
        <v>637.5</v>
      </c>
      <c r="G78" s="6">
        <v>351</v>
      </c>
      <c r="H78" s="6">
        <v>150</v>
      </c>
      <c r="I78" s="6">
        <v>1326</v>
      </c>
      <c r="M78" s="5" t="s">
        <v>107</v>
      </c>
      <c r="N78" s="6">
        <v>87.5</v>
      </c>
      <c r="O78" s="6">
        <v>50</v>
      </c>
      <c r="P78" s="6">
        <v>50</v>
      </c>
      <c r="Q78" s="6"/>
      <c r="R78" s="6">
        <v>637.5</v>
      </c>
      <c r="S78" s="6">
        <v>351</v>
      </c>
      <c r="T78" s="6">
        <v>150</v>
      </c>
      <c r="U78" s="6">
        <f t="shared" si="3"/>
        <v>1326</v>
      </c>
      <c r="V78" s="35">
        <f t="shared" si="5"/>
        <v>7.5899438830115125E-4</v>
      </c>
    </row>
    <row r="79" spans="1:22">
      <c r="A79" s="5" t="s">
        <v>138</v>
      </c>
      <c r="B79" s="6">
        <v>212.5</v>
      </c>
      <c r="C79" s="6">
        <v>225</v>
      </c>
      <c r="D79" s="6">
        <v>162.5</v>
      </c>
      <c r="E79" s="6">
        <v>25</v>
      </c>
      <c r="F79" s="6">
        <v>400</v>
      </c>
      <c r="G79" s="6">
        <v>88</v>
      </c>
      <c r="H79" s="6">
        <v>212.5</v>
      </c>
      <c r="I79" s="6">
        <v>1325.5</v>
      </c>
      <c r="M79" s="5" t="s">
        <v>138</v>
      </c>
      <c r="N79" s="6">
        <v>212.5</v>
      </c>
      <c r="O79" s="6">
        <v>225</v>
      </c>
      <c r="P79" s="6">
        <v>162.5</v>
      </c>
      <c r="Q79" s="6">
        <v>25</v>
      </c>
      <c r="R79" s="6">
        <v>400</v>
      </c>
      <c r="S79" s="6">
        <v>88</v>
      </c>
      <c r="T79" s="6">
        <v>212.5</v>
      </c>
      <c r="U79" s="6">
        <f t="shared" si="3"/>
        <v>1325.5</v>
      </c>
      <c r="V79" s="35">
        <f t="shared" si="5"/>
        <v>7.5870819132215384E-4</v>
      </c>
    </row>
    <row r="80" spans="1:22">
      <c r="A80" s="5" t="s">
        <v>149</v>
      </c>
      <c r="B80" s="6">
        <v>37.5</v>
      </c>
      <c r="C80" s="6">
        <v>250</v>
      </c>
      <c r="D80" s="6">
        <v>312.5</v>
      </c>
      <c r="E80" s="6">
        <v>50</v>
      </c>
      <c r="F80" s="6">
        <v>400</v>
      </c>
      <c r="G80" s="6">
        <v>100</v>
      </c>
      <c r="H80" s="6">
        <v>12.5</v>
      </c>
      <c r="I80" s="6">
        <v>1162.5</v>
      </c>
      <c r="M80" s="5" t="s">
        <v>149</v>
      </c>
      <c r="N80" s="6">
        <v>37.5</v>
      </c>
      <c r="O80" s="6">
        <v>250</v>
      </c>
      <c r="P80" s="6">
        <v>312.5</v>
      </c>
      <c r="Q80" s="6">
        <v>50</v>
      </c>
      <c r="R80" s="6">
        <v>400</v>
      </c>
      <c r="S80" s="6">
        <v>100</v>
      </c>
      <c r="T80" s="6">
        <v>12.5</v>
      </c>
      <c r="U80" s="6">
        <f t="shared" si="3"/>
        <v>1162.5</v>
      </c>
      <c r="V80" s="35">
        <f t="shared" si="5"/>
        <v>6.654079761689957E-4</v>
      </c>
    </row>
    <row r="81" spans="1:22">
      <c r="A81" s="5" t="s">
        <v>307</v>
      </c>
      <c r="B81" s="6"/>
      <c r="C81" s="6">
        <v>249</v>
      </c>
      <c r="D81" s="6">
        <v>118.47</v>
      </c>
      <c r="E81" s="6"/>
      <c r="F81" s="6">
        <v>114</v>
      </c>
      <c r="G81" s="6">
        <v>184</v>
      </c>
      <c r="H81" s="6">
        <v>346.53999999999996</v>
      </c>
      <c r="I81" s="6">
        <v>1012.01</v>
      </c>
      <c r="M81" s="5" t="s">
        <v>307</v>
      </c>
      <c r="N81" s="6"/>
      <c r="O81" s="6">
        <v>249</v>
      </c>
      <c r="P81" s="6">
        <v>118.47</v>
      </c>
      <c r="Q81" s="6"/>
      <c r="R81" s="6">
        <v>114</v>
      </c>
      <c r="S81" s="6">
        <v>184</v>
      </c>
      <c r="T81" s="6">
        <v>346.53999999999996</v>
      </c>
      <c r="U81" s="6">
        <f t="shared" si="3"/>
        <v>1012.01</v>
      </c>
      <c r="V81" s="35">
        <f t="shared" si="5"/>
        <v>5.7926840943035298E-4</v>
      </c>
    </row>
    <row r="82" spans="1:22">
      <c r="A82" s="5" t="s">
        <v>306</v>
      </c>
      <c r="B82" s="6"/>
      <c r="C82" s="6">
        <v>34</v>
      </c>
      <c r="D82" s="6">
        <v>90.5</v>
      </c>
      <c r="E82" s="6"/>
      <c r="F82" s="6">
        <v>273</v>
      </c>
      <c r="G82" s="6">
        <v>237</v>
      </c>
      <c r="H82" s="6">
        <v>329.7</v>
      </c>
      <c r="I82" s="6">
        <v>964.2</v>
      </c>
      <c r="M82" s="5" t="s">
        <v>306</v>
      </c>
      <c r="N82" s="6"/>
      <c r="O82" s="6">
        <v>34</v>
      </c>
      <c r="P82" s="6">
        <v>90.5</v>
      </c>
      <c r="Q82" s="6"/>
      <c r="R82" s="6">
        <v>273</v>
      </c>
      <c r="S82" s="6">
        <v>237</v>
      </c>
      <c r="T82" s="6">
        <v>329.7</v>
      </c>
      <c r="U82" s="6">
        <f t="shared" si="3"/>
        <v>964.2</v>
      </c>
      <c r="V82" s="35">
        <f t="shared" si="5"/>
        <v>5.5190225429861998E-4</v>
      </c>
    </row>
    <row r="83" spans="1:22">
      <c r="A83" s="5" t="s">
        <v>298</v>
      </c>
      <c r="B83" s="6"/>
      <c r="C83" s="6">
        <v>212</v>
      </c>
      <c r="D83" s="6">
        <v>30</v>
      </c>
      <c r="E83" s="6"/>
      <c r="F83" s="6">
        <v>71</v>
      </c>
      <c r="G83" s="6">
        <v>129</v>
      </c>
      <c r="H83" s="6">
        <v>397.2</v>
      </c>
      <c r="I83" s="6">
        <v>839.2</v>
      </c>
      <c r="M83" s="5" t="s">
        <v>298</v>
      </c>
      <c r="N83" s="6"/>
      <c r="O83" s="6">
        <v>212</v>
      </c>
      <c r="P83" s="6">
        <v>30</v>
      </c>
      <c r="Q83" s="6"/>
      <c r="R83" s="6">
        <v>71</v>
      </c>
      <c r="S83" s="6">
        <v>129</v>
      </c>
      <c r="T83" s="6">
        <v>397.2</v>
      </c>
      <c r="U83" s="6">
        <f t="shared" si="3"/>
        <v>839.2</v>
      </c>
      <c r="V83" s="35">
        <f t="shared" si="5"/>
        <v>4.8035300954926561E-4</v>
      </c>
    </row>
    <row r="84" spans="1:22">
      <c r="A84" s="5" t="s">
        <v>327</v>
      </c>
      <c r="B84" s="6"/>
      <c r="C84" s="6"/>
      <c r="D84" s="6">
        <v>17.899999999999999</v>
      </c>
      <c r="E84" s="6"/>
      <c r="F84" s="6">
        <v>90</v>
      </c>
      <c r="G84" s="6">
        <v>39</v>
      </c>
      <c r="H84" s="6">
        <v>638.42000000000007</v>
      </c>
      <c r="I84" s="6">
        <v>785.32</v>
      </c>
      <c r="M84" s="5" t="s">
        <v>327</v>
      </c>
      <c r="N84" s="6"/>
      <c r="O84" s="6"/>
      <c r="P84" s="6">
        <v>17.899999999999999</v>
      </c>
      <c r="Q84" s="6"/>
      <c r="R84" s="6">
        <v>90</v>
      </c>
      <c r="S84" s="6">
        <v>39</v>
      </c>
      <c r="T84" s="6">
        <v>638.42000000000007</v>
      </c>
      <c r="U84" s="6">
        <f t="shared" si="3"/>
        <v>785.32</v>
      </c>
      <c r="V84" s="35">
        <f t="shared" si="5"/>
        <v>4.495124230925039E-4</v>
      </c>
    </row>
    <row r="85" spans="1:22">
      <c r="A85" s="5" t="s">
        <v>464</v>
      </c>
      <c r="B85" s="6">
        <v>353.02</v>
      </c>
      <c r="C85" s="6"/>
      <c r="D85" s="6"/>
      <c r="E85" s="6">
        <v>125.45</v>
      </c>
      <c r="F85" s="6">
        <v>171</v>
      </c>
      <c r="G85" s="6"/>
      <c r="H85" s="6">
        <v>118</v>
      </c>
      <c r="I85" s="6">
        <v>767.47</v>
      </c>
      <c r="M85" s="5" t="s">
        <v>464</v>
      </c>
      <c r="N85" s="6">
        <v>353.02</v>
      </c>
      <c r="O85" s="6"/>
      <c r="P85" s="6"/>
      <c r="Q85" s="6">
        <v>125.45</v>
      </c>
      <c r="R85" s="6">
        <v>171</v>
      </c>
      <c r="S85" s="6"/>
      <c r="T85" s="6">
        <v>118</v>
      </c>
      <c r="U85" s="6">
        <f t="shared" si="3"/>
        <v>767.47</v>
      </c>
      <c r="V85" s="35">
        <f t="shared" si="5"/>
        <v>4.3929519094229607E-4</v>
      </c>
    </row>
    <row r="86" spans="1:22">
      <c r="A86" s="5" t="s">
        <v>145</v>
      </c>
      <c r="B86" s="6">
        <v>87.5</v>
      </c>
      <c r="C86" s="6">
        <v>100</v>
      </c>
      <c r="D86" s="6">
        <v>125</v>
      </c>
      <c r="E86" s="6">
        <v>87.5</v>
      </c>
      <c r="F86" s="6">
        <v>25</v>
      </c>
      <c r="G86" s="6">
        <v>38</v>
      </c>
      <c r="H86" s="6">
        <v>150</v>
      </c>
      <c r="I86" s="6">
        <v>613</v>
      </c>
      <c r="M86" s="5" t="s">
        <v>145</v>
      </c>
      <c r="N86" s="6">
        <v>87.5</v>
      </c>
      <c r="O86" s="6">
        <v>100</v>
      </c>
      <c r="P86" s="6">
        <v>125</v>
      </c>
      <c r="Q86" s="6">
        <v>87.5</v>
      </c>
      <c r="R86" s="6">
        <v>25</v>
      </c>
      <c r="S86" s="6">
        <v>38</v>
      </c>
      <c r="T86" s="6">
        <v>150</v>
      </c>
      <c r="U86" s="6">
        <f t="shared" si="3"/>
        <v>613</v>
      </c>
      <c r="V86" s="35">
        <f t="shared" si="5"/>
        <v>3.5087749625083386E-4</v>
      </c>
    </row>
    <row r="87" spans="1:22">
      <c r="A87" s="5" t="s">
        <v>292</v>
      </c>
      <c r="B87" s="6"/>
      <c r="C87" s="6">
        <v>124</v>
      </c>
      <c r="D87" s="6">
        <v>154.07</v>
      </c>
      <c r="E87" s="6"/>
      <c r="F87" s="6">
        <v>14</v>
      </c>
      <c r="G87" s="6">
        <v>54</v>
      </c>
      <c r="H87" s="6">
        <v>217.56</v>
      </c>
      <c r="I87" s="6">
        <v>563.63</v>
      </c>
      <c r="M87" s="5" t="s">
        <v>292</v>
      </c>
      <c r="N87" s="6"/>
      <c r="O87" s="6">
        <v>124</v>
      </c>
      <c r="P87" s="6">
        <v>154.07</v>
      </c>
      <c r="Q87" s="6"/>
      <c r="R87" s="6">
        <v>14</v>
      </c>
      <c r="S87" s="6">
        <v>54</v>
      </c>
      <c r="T87" s="6">
        <v>217.56</v>
      </c>
      <c r="U87" s="6">
        <f t="shared" si="3"/>
        <v>563.63</v>
      </c>
      <c r="V87" s="35">
        <f t="shared" si="5"/>
        <v>3.226184065446289E-4</v>
      </c>
    </row>
    <row r="88" spans="1:22">
      <c r="A88" s="5" t="s">
        <v>390</v>
      </c>
      <c r="B88" s="6"/>
      <c r="C88" s="6"/>
      <c r="D88" s="6"/>
      <c r="E88" s="6"/>
      <c r="F88" s="6">
        <v>235</v>
      </c>
      <c r="G88" s="6">
        <v>264</v>
      </c>
      <c r="H88" s="6"/>
      <c r="I88" s="6">
        <v>499</v>
      </c>
      <c r="M88" s="5" t="s">
        <v>390</v>
      </c>
      <c r="N88" s="6"/>
      <c r="O88" s="6"/>
      <c r="P88" s="6"/>
      <c r="Q88" s="6"/>
      <c r="R88" s="6">
        <v>235</v>
      </c>
      <c r="S88" s="6">
        <v>264</v>
      </c>
      <c r="T88" s="6"/>
      <c r="U88" s="6">
        <f t="shared" si="3"/>
        <v>499</v>
      </c>
      <c r="V88" s="35">
        <f t="shared" si="5"/>
        <v>2.8562458503942267E-4</v>
      </c>
    </row>
    <row r="89" spans="1:22">
      <c r="A89" s="5" t="s">
        <v>334</v>
      </c>
      <c r="B89" s="6"/>
      <c r="C89" s="6"/>
      <c r="D89" s="6"/>
      <c r="E89" s="6">
        <v>451</v>
      </c>
      <c r="F89" s="6"/>
      <c r="G89" s="6"/>
      <c r="H89" s="6"/>
      <c r="I89" s="6">
        <v>451</v>
      </c>
      <c r="M89" s="5" t="s">
        <v>334</v>
      </c>
      <c r="N89" s="6"/>
      <c r="O89" s="6"/>
      <c r="P89" s="6"/>
      <c r="Q89" s="6">
        <v>451</v>
      </c>
      <c r="R89" s="6"/>
      <c r="S89" s="6"/>
      <c r="T89" s="6"/>
      <c r="U89" s="6">
        <f t="shared" si="3"/>
        <v>451</v>
      </c>
      <c r="V89" s="35">
        <f t="shared" si="5"/>
        <v>2.5814967505567059E-4</v>
      </c>
    </row>
    <row r="90" spans="1:22">
      <c r="A90" s="5" t="s">
        <v>301</v>
      </c>
      <c r="B90" s="6"/>
      <c r="C90" s="6">
        <v>36</v>
      </c>
      <c r="D90" s="6"/>
      <c r="E90" s="6"/>
      <c r="F90" s="6">
        <v>111</v>
      </c>
      <c r="G90" s="6">
        <v>40</v>
      </c>
      <c r="H90" s="6">
        <v>79.8</v>
      </c>
      <c r="I90" s="6">
        <v>266.8</v>
      </c>
      <c r="M90" s="5" t="s">
        <v>301</v>
      </c>
      <c r="N90" s="6"/>
      <c r="O90" s="6">
        <v>36</v>
      </c>
      <c r="P90" s="6"/>
      <c r="Q90" s="6"/>
      <c r="R90" s="6">
        <v>111</v>
      </c>
      <c r="S90" s="6">
        <v>40</v>
      </c>
      <c r="T90" s="6">
        <v>79.8</v>
      </c>
      <c r="U90" s="6">
        <f t="shared" si="3"/>
        <v>266.8</v>
      </c>
      <c r="V90" s="35">
        <f t="shared" si="5"/>
        <v>1.5271470799302199E-4</v>
      </c>
    </row>
    <row r="91" spans="1:22">
      <c r="A91" s="5" t="s">
        <v>393</v>
      </c>
      <c r="B91" s="6"/>
      <c r="C91" s="6"/>
      <c r="D91" s="6"/>
      <c r="E91" s="6"/>
      <c r="F91" s="6">
        <v>117</v>
      </c>
      <c r="G91" s="6">
        <v>120</v>
      </c>
      <c r="H91" s="6"/>
      <c r="I91" s="6">
        <v>237</v>
      </c>
      <c r="M91" s="5" t="s">
        <v>393</v>
      </c>
      <c r="N91" s="6"/>
      <c r="O91" s="6"/>
      <c r="P91" s="6"/>
      <c r="Q91" s="6"/>
      <c r="R91" s="6">
        <v>117</v>
      </c>
      <c r="S91" s="6">
        <v>120</v>
      </c>
      <c r="T91" s="6"/>
      <c r="U91" s="6">
        <f t="shared" si="3"/>
        <v>237</v>
      </c>
      <c r="V91" s="35">
        <f t="shared" si="5"/>
        <v>1.3565736804477591E-4</v>
      </c>
    </row>
    <row r="92" spans="1:22">
      <c r="A92" s="5" t="s">
        <v>304</v>
      </c>
      <c r="B92" s="6"/>
      <c r="C92" s="6">
        <v>47</v>
      </c>
      <c r="D92" s="6">
        <v>55.6</v>
      </c>
      <c r="E92" s="6"/>
      <c r="F92" s="6">
        <v>63</v>
      </c>
      <c r="G92" s="6">
        <v>21</v>
      </c>
      <c r="H92" s="6">
        <v>49.68</v>
      </c>
      <c r="I92" s="6">
        <v>236.28</v>
      </c>
      <c r="M92" s="5" t="s">
        <v>304</v>
      </c>
      <c r="N92" s="6"/>
      <c r="O92" s="6">
        <v>47</v>
      </c>
      <c r="P92" s="6">
        <v>55.6</v>
      </c>
      <c r="Q92" s="6"/>
      <c r="R92" s="6">
        <v>63</v>
      </c>
      <c r="S92" s="6">
        <v>21</v>
      </c>
      <c r="T92" s="6">
        <v>49.68</v>
      </c>
      <c r="U92" s="6">
        <f t="shared" si="3"/>
        <v>236.28</v>
      </c>
      <c r="V92" s="35">
        <f t="shared" si="5"/>
        <v>1.3524524439501964E-4</v>
      </c>
    </row>
    <row r="93" spans="1:22">
      <c r="A93" s="5" t="s">
        <v>303</v>
      </c>
      <c r="B93" s="6"/>
      <c r="C93" s="6">
        <v>37</v>
      </c>
      <c r="D93" s="6"/>
      <c r="E93" s="6"/>
      <c r="F93" s="6">
        <v>79</v>
      </c>
      <c r="G93" s="6">
        <v>44</v>
      </c>
      <c r="H93" s="6">
        <v>60</v>
      </c>
      <c r="I93" s="6">
        <v>220</v>
      </c>
      <c r="M93" s="5" t="s">
        <v>303</v>
      </c>
      <c r="N93" s="6"/>
      <c r="O93" s="6">
        <v>37</v>
      </c>
      <c r="P93" s="6"/>
      <c r="Q93" s="6"/>
      <c r="R93" s="6">
        <v>79</v>
      </c>
      <c r="S93" s="6">
        <v>44</v>
      </c>
      <c r="T93" s="6">
        <v>60</v>
      </c>
      <c r="U93" s="6">
        <f t="shared" si="3"/>
        <v>220</v>
      </c>
      <c r="V93" s="35">
        <f t="shared" si="5"/>
        <v>1.2592667075886371E-4</v>
      </c>
    </row>
    <row r="94" spans="1:22">
      <c r="A94" s="5" t="s">
        <v>461</v>
      </c>
      <c r="B94" s="6"/>
      <c r="C94" s="6"/>
      <c r="D94" s="6"/>
      <c r="E94" s="6"/>
      <c r="F94" s="6">
        <v>140</v>
      </c>
      <c r="G94" s="6"/>
      <c r="H94" s="6">
        <v>79.5</v>
      </c>
      <c r="I94" s="6">
        <v>219.5</v>
      </c>
      <c r="M94" s="5" t="s">
        <v>461</v>
      </c>
      <c r="N94" s="6"/>
      <c r="O94" s="6"/>
      <c r="P94" s="6"/>
      <c r="Q94" s="6"/>
      <c r="R94" s="6">
        <v>140</v>
      </c>
      <c r="S94" s="6"/>
      <c r="T94" s="6">
        <v>79.5</v>
      </c>
      <c r="U94" s="6">
        <f t="shared" si="3"/>
        <v>219.5</v>
      </c>
      <c r="V94" s="35">
        <f t="shared" si="5"/>
        <v>1.256404737798663E-4</v>
      </c>
    </row>
    <row r="95" spans="1:22">
      <c r="A95" s="5" t="s">
        <v>305</v>
      </c>
      <c r="B95" s="6"/>
      <c r="C95" s="6">
        <v>95</v>
      </c>
      <c r="D95" s="6"/>
      <c r="E95" s="6"/>
      <c r="F95" s="6"/>
      <c r="G95" s="6"/>
      <c r="H95" s="6">
        <v>52.54</v>
      </c>
      <c r="I95" s="6">
        <v>147.54</v>
      </c>
      <c r="M95" s="5" t="s">
        <v>305</v>
      </c>
      <c r="N95" s="6"/>
      <c r="O95" s="6">
        <v>95</v>
      </c>
      <c r="P95" s="6"/>
      <c r="Q95" s="6"/>
      <c r="R95" s="6"/>
      <c r="S95" s="6"/>
      <c r="T95" s="6">
        <v>52.54</v>
      </c>
      <c r="U95" s="6">
        <f t="shared" si="3"/>
        <v>147.54</v>
      </c>
      <c r="V95" s="35">
        <f t="shared" si="5"/>
        <v>8.4451004562557954E-5</v>
      </c>
    </row>
    <row r="96" spans="1:22">
      <c r="A96" s="5" t="s">
        <v>300</v>
      </c>
      <c r="B96" s="6"/>
      <c r="C96" s="6">
        <v>72</v>
      </c>
      <c r="D96" s="6">
        <v>61.5</v>
      </c>
      <c r="E96" s="6"/>
      <c r="F96" s="6"/>
      <c r="G96" s="6"/>
      <c r="H96" s="6"/>
      <c r="I96" s="6">
        <v>133.5</v>
      </c>
      <c r="M96" s="5" t="s">
        <v>300</v>
      </c>
      <c r="N96" s="6"/>
      <c r="O96" s="6">
        <v>72</v>
      </c>
      <c r="P96" s="6">
        <v>61.5</v>
      </c>
      <c r="Q96" s="6"/>
      <c r="R96" s="6"/>
      <c r="S96" s="6"/>
      <c r="T96" s="6"/>
      <c r="U96" s="6">
        <f t="shared" si="3"/>
        <v>133.5</v>
      </c>
      <c r="V96" s="35">
        <f t="shared" si="5"/>
        <v>7.6414593392310485E-5</v>
      </c>
    </row>
    <row r="97" spans="1:22">
      <c r="A97" s="5" t="s">
        <v>511</v>
      </c>
      <c r="B97" s="6"/>
      <c r="C97" s="6"/>
      <c r="D97" s="6"/>
      <c r="E97" s="6"/>
      <c r="F97" s="6"/>
      <c r="G97" s="6"/>
      <c r="H97" s="6">
        <v>108</v>
      </c>
      <c r="I97" s="6">
        <v>108</v>
      </c>
      <c r="M97" s="5" t="s">
        <v>511</v>
      </c>
      <c r="N97" s="6"/>
      <c r="O97" s="6"/>
      <c r="P97" s="6"/>
      <c r="Q97" s="6"/>
      <c r="R97" s="6"/>
      <c r="S97" s="6"/>
      <c r="T97" s="6">
        <v>108</v>
      </c>
      <c r="U97" s="6">
        <f t="shared" si="3"/>
        <v>108</v>
      </c>
      <c r="V97" s="35">
        <f t="shared" si="5"/>
        <v>6.1818547463442184E-5</v>
      </c>
    </row>
    <row r="98" spans="1:22">
      <c r="A98" s="5" t="s">
        <v>113</v>
      </c>
      <c r="B98" s="6">
        <v>12.5</v>
      </c>
      <c r="C98" s="6"/>
      <c r="D98" s="6">
        <v>12.5</v>
      </c>
      <c r="E98" s="6">
        <v>25</v>
      </c>
      <c r="F98" s="6">
        <v>25</v>
      </c>
      <c r="G98" s="6">
        <v>25</v>
      </c>
      <c r="H98" s="6"/>
      <c r="I98" s="6">
        <v>100</v>
      </c>
      <c r="M98" s="5" t="s">
        <v>113</v>
      </c>
      <c r="N98" s="6">
        <v>12.5</v>
      </c>
      <c r="O98" s="6"/>
      <c r="P98" s="6">
        <v>12.5</v>
      </c>
      <c r="Q98" s="6">
        <v>25</v>
      </c>
      <c r="R98" s="6">
        <v>25</v>
      </c>
      <c r="S98" s="6">
        <v>25</v>
      </c>
      <c r="T98" s="6"/>
      <c r="U98" s="6">
        <f t="shared" si="3"/>
        <v>100</v>
      </c>
      <c r="V98" s="35">
        <f t="shared" si="5"/>
        <v>5.7239395799483505E-5</v>
      </c>
    </row>
    <row r="99" spans="1:22">
      <c r="A99" s="5" t="s">
        <v>391</v>
      </c>
      <c r="B99" s="6"/>
      <c r="C99" s="6"/>
      <c r="D99" s="6"/>
      <c r="E99" s="6"/>
      <c r="F99" s="6">
        <v>55</v>
      </c>
      <c r="G99" s="6"/>
      <c r="H99" s="6"/>
      <c r="I99" s="6">
        <v>55</v>
      </c>
      <c r="M99" s="5" t="s">
        <v>391</v>
      </c>
      <c r="N99" s="6"/>
      <c r="O99" s="6"/>
      <c r="P99" s="6"/>
      <c r="Q99" s="6"/>
      <c r="R99" s="6">
        <v>55</v>
      </c>
      <c r="S99" s="6"/>
      <c r="T99" s="6"/>
      <c r="U99" s="6">
        <f t="shared" ref="U99:U104" si="6">SUM(N99:T99)</f>
        <v>55</v>
      </c>
      <c r="V99" s="35">
        <f t="shared" ref="V99:V100" si="7">+U99/$U$105</f>
        <v>3.1481667689715927E-5</v>
      </c>
    </row>
    <row r="100" spans="1:22">
      <c r="A100" s="5" t="s">
        <v>321</v>
      </c>
      <c r="B100" s="6"/>
      <c r="C100" s="6"/>
      <c r="D100" s="6">
        <v>41</v>
      </c>
      <c r="E100" s="6"/>
      <c r="F100" s="6"/>
      <c r="G100" s="6"/>
      <c r="H100" s="6"/>
      <c r="I100" s="6">
        <v>41</v>
      </c>
      <c r="M100" s="5" t="s">
        <v>321</v>
      </c>
      <c r="N100" s="6"/>
      <c r="O100" s="6"/>
      <c r="P100" s="6">
        <v>41</v>
      </c>
      <c r="Q100" s="6"/>
      <c r="R100" s="6"/>
      <c r="S100" s="6"/>
      <c r="T100" s="6"/>
      <c r="U100" s="6">
        <f t="shared" si="6"/>
        <v>41</v>
      </c>
      <c r="V100" s="35">
        <f t="shared" si="7"/>
        <v>2.3468152277788238E-5</v>
      </c>
    </row>
    <row r="101" spans="1:22">
      <c r="A101" s="5" t="s">
        <v>147</v>
      </c>
      <c r="B101" s="6">
        <v>12.5</v>
      </c>
      <c r="C101" s="6">
        <v>12.5</v>
      </c>
      <c r="D101" s="6"/>
      <c r="E101" s="6"/>
      <c r="F101" s="6"/>
      <c r="G101" s="6"/>
      <c r="H101" s="6"/>
      <c r="I101" s="6">
        <v>25</v>
      </c>
      <c r="M101" s="5" t="s">
        <v>147</v>
      </c>
      <c r="N101" s="6">
        <v>12.5</v>
      </c>
      <c r="O101" s="6">
        <v>12.5</v>
      </c>
      <c r="P101" s="6"/>
      <c r="Q101" s="6"/>
      <c r="R101" s="6"/>
      <c r="S101" s="6"/>
      <c r="T101" s="6"/>
      <c r="U101" s="6">
        <f t="shared" si="6"/>
        <v>25</v>
      </c>
      <c r="V101" s="35">
        <f t="shared" ref="V101:V104" si="8">+U101/$U$105</f>
        <v>1.4309848949870876E-5</v>
      </c>
    </row>
    <row r="102" spans="1:22">
      <c r="A102" s="5" t="s">
        <v>398</v>
      </c>
      <c r="B102" s="6"/>
      <c r="C102" s="6"/>
      <c r="D102" s="6"/>
      <c r="E102" s="6"/>
      <c r="F102" s="6"/>
      <c r="G102" s="6">
        <v>9.66</v>
      </c>
      <c r="H102" s="6">
        <v>4.37</v>
      </c>
      <c r="I102" s="6">
        <v>14.030000000000001</v>
      </c>
      <c r="M102" s="5" t="s">
        <v>398</v>
      </c>
      <c r="N102" s="6"/>
      <c r="O102" s="6"/>
      <c r="P102" s="6"/>
      <c r="Q102" s="6"/>
      <c r="R102" s="6"/>
      <c r="S102" s="6">
        <v>9.66</v>
      </c>
      <c r="T102" s="6">
        <v>4.37</v>
      </c>
      <c r="U102" s="6">
        <f t="shared" si="6"/>
        <v>14.030000000000001</v>
      </c>
      <c r="V102" s="35">
        <f t="shared" si="8"/>
        <v>8.0306872306675362E-6</v>
      </c>
    </row>
    <row r="103" spans="1:22">
      <c r="A103" s="5" t="s">
        <v>389</v>
      </c>
      <c r="B103" s="6"/>
      <c r="C103" s="6"/>
      <c r="D103" s="6"/>
      <c r="E103" s="6"/>
      <c r="F103" s="6">
        <v>14</v>
      </c>
      <c r="G103" s="6"/>
      <c r="H103" s="6"/>
      <c r="I103" s="6">
        <v>14</v>
      </c>
      <c r="M103" s="5" t="s">
        <v>389</v>
      </c>
      <c r="N103" s="6"/>
      <c r="O103" s="6"/>
      <c r="P103" s="6"/>
      <c r="Q103" s="6"/>
      <c r="R103" s="6">
        <v>14</v>
      </c>
      <c r="S103" s="6"/>
      <c r="T103" s="6"/>
      <c r="U103" s="6">
        <f t="shared" si="6"/>
        <v>14</v>
      </c>
      <c r="V103" s="35">
        <f t="shared" si="8"/>
        <v>8.0135154119276905E-6</v>
      </c>
    </row>
    <row r="104" spans="1:22">
      <c r="A104" s="5" t="s">
        <v>457</v>
      </c>
      <c r="B104" s="6"/>
      <c r="C104" s="6"/>
      <c r="D104" s="6"/>
      <c r="E104" s="6">
        <v>0</v>
      </c>
      <c r="F104" s="6"/>
      <c r="G104" s="6"/>
      <c r="H104" s="6"/>
      <c r="I104" s="6">
        <v>0</v>
      </c>
      <c r="M104" s="5" t="s">
        <v>457</v>
      </c>
      <c r="N104" s="6"/>
      <c r="O104" s="6"/>
      <c r="P104" s="6"/>
      <c r="Q104" s="6">
        <v>0</v>
      </c>
      <c r="R104" s="6"/>
      <c r="S104" s="6"/>
      <c r="T104" s="6"/>
      <c r="U104" s="6">
        <f t="shared" si="6"/>
        <v>0</v>
      </c>
      <c r="V104" s="35">
        <f t="shared" si="8"/>
        <v>0</v>
      </c>
    </row>
    <row r="105" spans="1:22" ht="13.8">
      <c r="A105" s="5" t="s">
        <v>421</v>
      </c>
      <c r="B105" s="6">
        <v>195870.15</v>
      </c>
      <c r="C105" s="6">
        <v>220914</v>
      </c>
      <c r="D105" s="6">
        <v>168966.94000000003</v>
      </c>
      <c r="E105" s="6">
        <v>237973.59000000003</v>
      </c>
      <c r="F105" s="6">
        <v>192410.5</v>
      </c>
      <c r="G105" s="6">
        <v>353618.33999999997</v>
      </c>
      <c r="H105" s="6">
        <v>377294.97</v>
      </c>
      <c r="I105" s="6">
        <v>1747048.4900000002</v>
      </c>
      <c r="M105" s="49" t="s">
        <v>421</v>
      </c>
      <c r="N105" s="50">
        <f>SUM(N35:N104)</f>
        <v>195870.15</v>
      </c>
      <c r="O105" s="50">
        <f t="shared" ref="O105:U105" si="9">SUM(O35:O104)</f>
        <v>220914</v>
      </c>
      <c r="P105" s="50">
        <f t="shared" si="9"/>
        <v>168966.94000000003</v>
      </c>
      <c r="Q105" s="50">
        <f t="shared" si="9"/>
        <v>237973.59000000003</v>
      </c>
      <c r="R105" s="50">
        <f t="shared" si="9"/>
        <v>192410.5</v>
      </c>
      <c r="S105" s="50">
        <f t="shared" si="9"/>
        <v>353618.33999999997</v>
      </c>
      <c r="T105" s="50">
        <f t="shared" si="9"/>
        <v>377294.96999999991</v>
      </c>
      <c r="U105" s="50">
        <f t="shared" si="9"/>
        <v>1747048.49</v>
      </c>
      <c r="V105" s="51">
        <f>+U105/$U$105</f>
        <v>1</v>
      </c>
    </row>
    <row r="107" spans="1:22" ht="17.399999999999999">
      <c r="M107" s="38" t="s">
        <v>488</v>
      </c>
    </row>
    <row r="108" spans="1:22">
      <c r="A108" s="4" t="s">
        <v>423</v>
      </c>
      <c r="B108" s="4" t="s">
        <v>432</v>
      </c>
    </row>
    <row r="109" spans="1:22" ht="41.4">
      <c r="A109" s="4" t="s">
        <v>414</v>
      </c>
      <c r="B109" t="s">
        <v>415</v>
      </c>
      <c r="C109" t="s">
        <v>416</v>
      </c>
      <c r="D109" t="s">
        <v>417</v>
      </c>
      <c r="E109" t="s">
        <v>418</v>
      </c>
      <c r="F109" t="s">
        <v>419</v>
      </c>
      <c r="G109" t="s">
        <v>420</v>
      </c>
      <c r="H109" t="s">
        <v>512</v>
      </c>
      <c r="I109" t="s">
        <v>421</v>
      </c>
      <c r="M109" s="39" t="s">
        <v>452</v>
      </c>
      <c r="N109" s="39" t="s">
        <v>415</v>
      </c>
      <c r="O109" s="39" t="s">
        <v>416</v>
      </c>
      <c r="P109" s="39" t="s">
        <v>417</v>
      </c>
      <c r="Q109" s="39" t="s">
        <v>418</v>
      </c>
      <c r="R109" s="39" t="s">
        <v>419</v>
      </c>
      <c r="S109" s="39" t="s">
        <v>420</v>
      </c>
      <c r="T109" s="39" t="s">
        <v>512</v>
      </c>
      <c r="U109" s="39" t="s">
        <v>516</v>
      </c>
      <c r="V109" s="40" t="s">
        <v>499</v>
      </c>
    </row>
    <row r="110" spans="1:22">
      <c r="A110" s="5" t="s">
        <v>475</v>
      </c>
      <c r="B110" s="6">
        <v>266</v>
      </c>
      <c r="C110" s="6">
        <v>215</v>
      </c>
      <c r="D110" s="6">
        <v>73</v>
      </c>
      <c r="E110" s="6">
        <v>1125</v>
      </c>
      <c r="F110" s="6">
        <v>2910</v>
      </c>
      <c r="G110" s="6">
        <v>4146</v>
      </c>
      <c r="H110" s="6">
        <v>5083</v>
      </c>
      <c r="I110" s="6">
        <v>13818</v>
      </c>
      <c r="M110" s="5" t="s">
        <v>475</v>
      </c>
      <c r="N110" s="6">
        <v>266</v>
      </c>
      <c r="O110" s="6">
        <v>215</v>
      </c>
      <c r="P110" s="6">
        <v>73</v>
      </c>
      <c r="Q110" s="6">
        <v>1125</v>
      </c>
      <c r="R110" s="6">
        <v>2910</v>
      </c>
      <c r="S110" s="6">
        <v>4146</v>
      </c>
      <c r="T110" s="6">
        <v>5083</v>
      </c>
      <c r="U110" s="6">
        <f t="shared" ref="U110:U128" si="10">SUM(N110:T110)</f>
        <v>13818</v>
      </c>
      <c r="V110" s="35">
        <f t="shared" ref="V110:V128" ca="1" si="11">+U110/$U$129</f>
        <v>0.24952147062010185</v>
      </c>
    </row>
    <row r="111" spans="1:22">
      <c r="A111" s="5" t="s">
        <v>469</v>
      </c>
      <c r="B111" s="6">
        <v>1934</v>
      </c>
      <c r="C111" s="6">
        <v>2194</v>
      </c>
      <c r="D111" s="6">
        <v>1534</v>
      </c>
      <c r="E111" s="6">
        <v>1922</v>
      </c>
      <c r="F111" s="6">
        <v>519</v>
      </c>
      <c r="G111" s="6">
        <v>1867</v>
      </c>
      <c r="H111" s="6">
        <v>2449</v>
      </c>
      <c r="I111" s="6">
        <v>12419</v>
      </c>
      <c r="M111" s="5" t="s">
        <v>469</v>
      </c>
      <c r="N111" s="6">
        <v>1934</v>
      </c>
      <c r="O111" s="6">
        <v>2194</v>
      </c>
      <c r="P111" s="6">
        <v>1534</v>
      </c>
      <c r="Q111" s="6">
        <v>1922</v>
      </c>
      <c r="R111" s="6">
        <v>519</v>
      </c>
      <c r="S111" s="6">
        <v>1867</v>
      </c>
      <c r="T111" s="6">
        <v>2449</v>
      </c>
      <c r="U111" s="6">
        <f t="shared" si="10"/>
        <v>12419</v>
      </c>
      <c r="V111" s="35">
        <f t="shared" ca="1" si="11"/>
        <v>0.22425873090396908</v>
      </c>
    </row>
    <row r="112" spans="1:22">
      <c r="A112" s="5" t="s">
        <v>472</v>
      </c>
      <c r="B112" s="6">
        <v>112</v>
      </c>
      <c r="C112" s="6">
        <v>108</v>
      </c>
      <c r="D112" s="6">
        <v>31</v>
      </c>
      <c r="E112" s="6">
        <v>295</v>
      </c>
      <c r="F112" s="6">
        <v>2966</v>
      </c>
      <c r="G112" s="6">
        <v>3224</v>
      </c>
      <c r="H112" s="6"/>
      <c r="I112" s="6">
        <v>6736</v>
      </c>
      <c r="M112" s="5" t="s">
        <v>472</v>
      </c>
      <c r="N112" s="6">
        <v>112</v>
      </c>
      <c r="O112" s="6">
        <v>108</v>
      </c>
      <c r="P112" s="6">
        <v>31</v>
      </c>
      <c r="Q112" s="6">
        <v>295</v>
      </c>
      <c r="R112" s="6">
        <v>2966</v>
      </c>
      <c r="S112" s="6">
        <v>3224</v>
      </c>
      <c r="T112" s="6"/>
      <c r="U112" s="6">
        <f t="shared" si="10"/>
        <v>6736</v>
      </c>
      <c r="V112" s="35">
        <f t="shared" ca="1" si="11"/>
        <v>0.12163675105637618</v>
      </c>
    </row>
    <row r="113" spans="1:22">
      <c r="A113" s="5" t="s">
        <v>480</v>
      </c>
      <c r="B113" s="6">
        <v>682</v>
      </c>
      <c r="C113" s="6">
        <v>900</v>
      </c>
      <c r="D113" s="6">
        <v>890</v>
      </c>
      <c r="E113" s="6">
        <v>941</v>
      </c>
      <c r="F113" s="6">
        <v>562</v>
      </c>
      <c r="G113" s="6">
        <v>1132</v>
      </c>
      <c r="H113" s="6">
        <v>1039</v>
      </c>
      <c r="I113" s="6">
        <v>6146</v>
      </c>
      <c r="M113" s="5" t="s">
        <v>480</v>
      </c>
      <c r="N113" s="6">
        <v>682</v>
      </c>
      <c r="O113" s="6">
        <v>900</v>
      </c>
      <c r="P113" s="6">
        <v>890</v>
      </c>
      <c r="Q113" s="6">
        <v>941</v>
      </c>
      <c r="R113" s="6">
        <v>562</v>
      </c>
      <c r="S113" s="6">
        <v>1132</v>
      </c>
      <c r="T113" s="6">
        <v>1039</v>
      </c>
      <c r="U113" s="6">
        <f t="shared" si="10"/>
        <v>6146</v>
      </c>
      <c r="V113" s="35">
        <f t="shared" ca="1" si="11"/>
        <v>0.11098270071147387</v>
      </c>
    </row>
    <row r="114" spans="1:22">
      <c r="A114" s="5" t="s">
        <v>481</v>
      </c>
      <c r="B114" s="6">
        <v>504</v>
      </c>
      <c r="C114" s="6">
        <v>514</v>
      </c>
      <c r="D114" s="6">
        <v>387</v>
      </c>
      <c r="E114" s="6">
        <v>560</v>
      </c>
      <c r="F114" s="6">
        <v>973</v>
      </c>
      <c r="G114" s="6">
        <v>1511</v>
      </c>
      <c r="H114" s="6">
        <v>1268</v>
      </c>
      <c r="I114" s="6">
        <v>5717</v>
      </c>
      <c r="M114" s="5" t="s">
        <v>481</v>
      </c>
      <c r="N114" s="6">
        <v>504</v>
      </c>
      <c r="O114" s="6">
        <v>514</v>
      </c>
      <c r="P114" s="6">
        <v>387</v>
      </c>
      <c r="Q114" s="6">
        <v>560</v>
      </c>
      <c r="R114" s="6">
        <v>973</v>
      </c>
      <c r="S114" s="6">
        <v>1511</v>
      </c>
      <c r="T114" s="6">
        <v>1268</v>
      </c>
      <c r="U114" s="6">
        <f t="shared" si="10"/>
        <v>5717</v>
      </c>
      <c r="V114" s="35">
        <f t="shared" ca="1" si="11"/>
        <v>0.10323594207085847</v>
      </c>
    </row>
    <row r="115" spans="1:22">
      <c r="A115" s="5" t="s">
        <v>484</v>
      </c>
      <c r="B115" s="6">
        <v>455</v>
      </c>
      <c r="C115" s="6">
        <v>373</v>
      </c>
      <c r="D115" s="6">
        <v>320</v>
      </c>
      <c r="E115" s="6">
        <v>461</v>
      </c>
      <c r="F115" s="6">
        <v>1228</v>
      </c>
      <c r="G115" s="6">
        <v>935</v>
      </c>
      <c r="H115" s="6">
        <v>780</v>
      </c>
      <c r="I115" s="6">
        <v>4552</v>
      </c>
      <c r="M115" s="5" t="s">
        <v>484</v>
      </c>
      <c r="N115" s="6">
        <v>455</v>
      </c>
      <c r="O115" s="6">
        <v>373</v>
      </c>
      <c r="P115" s="6">
        <v>320</v>
      </c>
      <c r="Q115" s="6">
        <v>461</v>
      </c>
      <c r="R115" s="6">
        <v>1228</v>
      </c>
      <c r="S115" s="6">
        <v>935</v>
      </c>
      <c r="T115" s="6">
        <v>780</v>
      </c>
      <c r="U115" s="6">
        <f t="shared" si="10"/>
        <v>4552</v>
      </c>
      <c r="V115" s="35">
        <f t="shared" ca="1" si="11"/>
        <v>7.7503701831052041E-2</v>
      </c>
    </row>
    <row r="116" spans="1:22">
      <c r="A116" s="5" t="s">
        <v>485</v>
      </c>
      <c r="B116" s="6">
        <v>384</v>
      </c>
      <c r="C116" s="6">
        <v>369</v>
      </c>
      <c r="D116" s="6">
        <v>159</v>
      </c>
      <c r="E116" s="6">
        <v>323</v>
      </c>
      <c r="F116" s="6">
        <v>569</v>
      </c>
      <c r="G116" s="6">
        <v>417</v>
      </c>
      <c r="H116" s="6">
        <v>629</v>
      </c>
      <c r="I116" s="6">
        <v>2850</v>
      </c>
      <c r="M116" s="5" t="s">
        <v>485</v>
      </c>
      <c r="N116" s="6">
        <v>384</v>
      </c>
      <c r="O116" s="6">
        <v>369</v>
      </c>
      <c r="P116" s="6">
        <v>159</v>
      </c>
      <c r="Q116" s="6">
        <v>323</v>
      </c>
      <c r="R116" s="6">
        <v>569</v>
      </c>
      <c r="S116" s="6">
        <v>417</v>
      </c>
      <c r="T116" s="6">
        <v>629</v>
      </c>
      <c r="U116" s="6">
        <f t="shared" si="10"/>
        <v>2850</v>
      </c>
      <c r="V116" s="35">
        <f t="shared" ca="1" si="11"/>
        <v>5.1464480479612842E-2</v>
      </c>
    </row>
    <row r="117" spans="1:22">
      <c r="A117" s="5" t="s">
        <v>478</v>
      </c>
      <c r="B117" s="6">
        <v>98</v>
      </c>
      <c r="C117" s="6">
        <v>90</v>
      </c>
      <c r="D117" s="6">
        <v>98</v>
      </c>
      <c r="E117" s="6">
        <v>64</v>
      </c>
      <c r="F117" s="6">
        <v>108</v>
      </c>
      <c r="G117" s="6">
        <v>58</v>
      </c>
      <c r="H117" s="6">
        <v>126</v>
      </c>
      <c r="I117" s="6">
        <v>642</v>
      </c>
      <c r="M117" s="5" t="s">
        <v>478</v>
      </c>
      <c r="N117" s="6">
        <v>98</v>
      </c>
      <c r="O117" s="6">
        <v>90</v>
      </c>
      <c r="P117" s="6">
        <v>98</v>
      </c>
      <c r="Q117" s="6">
        <v>64</v>
      </c>
      <c r="R117" s="6">
        <v>108</v>
      </c>
      <c r="S117" s="6">
        <v>58</v>
      </c>
      <c r="T117" s="6">
        <v>126</v>
      </c>
      <c r="U117" s="6">
        <f t="shared" si="10"/>
        <v>642</v>
      </c>
      <c r="V117" s="35">
        <f t="shared" ca="1" si="11"/>
        <v>1.159305139224963E-2</v>
      </c>
    </row>
    <row r="118" spans="1:22">
      <c r="A118" s="5" t="s">
        <v>479</v>
      </c>
      <c r="B118" s="6">
        <v>73</v>
      </c>
      <c r="C118" s="6">
        <v>70</v>
      </c>
      <c r="D118" s="6">
        <v>101</v>
      </c>
      <c r="E118" s="6">
        <v>80</v>
      </c>
      <c r="F118" s="6">
        <v>122</v>
      </c>
      <c r="G118" s="6">
        <v>91</v>
      </c>
      <c r="H118" s="6">
        <v>100</v>
      </c>
      <c r="I118" s="6">
        <v>637</v>
      </c>
      <c r="M118" s="5" t="s">
        <v>479</v>
      </c>
      <c r="N118" s="6">
        <v>73</v>
      </c>
      <c r="O118" s="6">
        <v>70</v>
      </c>
      <c r="P118" s="6">
        <v>101</v>
      </c>
      <c r="Q118" s="6">
        <v>80</v>
      </c>
      <c r="R118" s="6">
        <v>122</v>
      </c>
      <c r="S118" s="6">
        <v>91</v>
      </c>
      <c r="T118" s="6">
        <v>100</v>
      </c>
      <c r="U118" s="6">
        <f t="shared" si="10"/>
        <v>637</v>
      </c>
      <c r="V118" s="35">
        <f t="shared" ca="1" si="11"/>
        <v>1.1502762830004695E-2</v>
      </c>
    </row>
    <row r="119" spans="1:22">
      <c r="A119" s="5" t="s">
        <v>477</v>
      </c>
      <c r="B119" s="6">
        <v>99</v>
      </c>
      <c r="C119" s="6">
        <v>100</v>
      </c>
      <c r="D119" s="6">
        <v>69</v>
      </c>
      <c r="E119" s="6">
        <v>74</v>
      </c>
      <c r="F119" s="6">
        <v>47</v>
      </c>
      <c r="G119" s="6">
        <v>93</v>
      </c>
      <c r="H119" s="6">
        <v>61</v>
      </c>
      <c r="I119" s="6">
        <v>543</v>
      </c>
      <c r="M119" s="5" t="s">
        <v>477</v>
      </c>
      <c r="N119" s="6">
        <v>99</v>
      </c>
      <c r="O119" s="6">
        <v>100</v>
      </c>
      <c r="P119" s="6">
        <v>69</v>
      </c>
      <c r="Q119" s="6">
        <v>74</v>
      </c>
      <c r="R119" s="6">
        <v>47</v>
      </c>
      <c r="S119" s="6">
        <v>93</v>
      </c>
      <c r="T119" s="6">
        <v>61</v>
      </c>
      <c r="U119" s="6">
        <f t="shared" si="10"/>
        <v>543</v>
      </c>
      <c r="V119" s="35">
        <f t="shared" ca="1" si="11"/>
        <v>9.8053378597999213E-3</v>
      </c>
    </row>
    <row r="120" spans="1:22">
      <c r="A120" s="5" t="s">
        <v>486</v>
      </c>
      <c r="B120" s="6"/>
      <c r="C120" s="6"/>
      <c r="D120" s="6"/>
      <c r="E120" s="6"/>
      <c r="F120" s="6">
        <v>132</v>
      </c>
      <c r="G120" s="6">
        <v>140</v>
      </c>
      <c r="H120" s="6">
        <v>204</v>
      </c>
      <c r="I120" s="6">
        <v>476</v>
      </c>
      <c r="M120" s="5" t="s">
        <v>486</v>
      </c>
      <c r="N120" s="6"/>
      <c r="O120" s="6"/>
      <c r="P120" s="6"/>
      <c r="Q120" s="6"/>
      <c r="R120" s="6">
        <v>132</v>
      </c>
      <c r="S120" s="6">
        <v>140</v>
      </c>
      <c r="T120" s="6">
        <v>204</v>
      </c>
      <c r="U120" s="6">
        <f t="shared" si="10"/>
        <v>476</v>
      </c>
      <c r="V120" s="35">
        <f t="shared" ca="1" si="11"/>
        <v>8.5954711257177942E-3</v>
      </c>
    </row>
    <row r="121" spans="1:22">
      <c r="A121" s="5" t="s">
        <v>471</v>
      </c>
      <c r="B121" s="6">
        <v>111</v>
      </c>
      <c r="C121" s="6">
        <v>103</v>
      </c>
      <c r="D121" s="6"/>
      <c r="E121" s="6">
        <v>83</v>
      </c>
      <c r="F121" s="6"/>
      <c r="G121" s="6"/>
      <c r="H121" s="6">
        <v>81</v>
      </c>
      <c r="I121" s="6">
        <v>378</v>
      </c>
      <c r="M121" s="5" t="s">
        <v>471</v>
      </c>
      <c r="N121" s="6">
        <v>111</v>
      </c>
      <c r="O121" s="6">
        <v>103</v>
      </c>
      <c r="P121" s="6"/>
      <c r="Q121" s="6">
        <v>83</v>
      </c>
      <c r="R121" s="6"/>
      <c r="S121" s="6"/>
      <c r="T121" s="6">
        <v>81</v>
      </c>
      <c r="U121" s="6">
        <f t="shared" si="10"/>
        <v>378</v>
      </c>
      <c r="V121" s="35">
        <f t="shared" ca="1" si="11"/>
        <v>6.8258153057170722E-3</v>
      </c>
    </row>
    <row r="122" spans="1:22">
      <c r="A122" s="5" t="s">
        <v>483</v>
      </c>
      <c r="B122" s="6"/>
      <c r="C122" s="6"/>
      <c r="D122" s="6"/>
      <c r="E122" s="6"/>
      <c r="F122" s="6"/>
      <c r="G122" s="6">
        <v>120</v>
      </c>
      <c r="H122" s="6">
        <v>154</v>
      </c>
      <c r="I122" s="6">
        <v>274</v>
      </c>
      <c r="M122" s="5" t="s">
        <v>483</v>
      </c>
      <c r="N122" s="6"/>
      <c r="O122" s="6"/>
      <c r="P122" s="6"/>
      <c r="Q122" s="6"/>
      <c r="R122" s="6"/>
      <c r="S122" s="6">
        <v>120</v>
      </c>
      <c r="T122" s="6">
        <v>154</v>
      </c>
      <c r="U122" s="6">
        <f t="shared" si="10"/>
        <v>274</v>
      </c>
      <c r="V122" s="35">
        <f t="shared" ca="1" si="11"/>
        <v>4.9478132110224275E-3</v>
      </c>
    </row>
    <row r="123" spans="1:22">
      <c r="A123" s="5" t="s">
        <v>473</v>
      </c>
      <c r="B123" s="6"/>
      <c r="C123" s="6"/>
      <c r="D123" s="6">
        <v>1</v>
      </c>
      <c r="E123" s="6"/>
      <c r="F123" s="6">
        <v>5</v>
      </c>
      <c r="G123" s="6">
        <v>2</v>
      </c>
      <c r="H123" s="6">
        <v>36</v>
      </c>
      <c r="I123" s="6">
        <v>44</v>
      </c>
      <c r="M123" s="5" t="s">
        <v>473</v>
      </c>
      <c r="N123" s="6"/>
      <c r="O123" s="6"/>
      <c r="P123" s="6">
        <v>1</v>
      </c>
      <c r="Q123" s="6"/>
      <c r="R123" s="6">
        <v>5</v>
      </c>
      <c r="S123" s="6">
        <v>2</v>
      </c>
      <c r="T123" s="6">
        <v>36</v>
      </c>
      <c r="U123" s="6">
        <f t="shared" si="10"/>
        <v>44</v>
      </c>
      <c r="V123" s="35">
        <f t="shared" ca="1" si="11"/>
        <v>4.6950052367366098E-3</v>
      </c>
    </row>
    <row r="124" spans="1:22">
      <c r="A124" s="5" t="s">
        <v>476</v>
      </c>
      <c r="B124" s="6"/>
      <c r="C124" s="6">
        <v>11</v>
      </c>
      <c r="D124" s="6">
        <v>2</v>
      </c>
      <c r="E124" s="6"/>
      <c r="F124" s="6">
        <v>4</v>
      </c>
      <c r="G124" s="6">
        <v>3</v>
      </c>
      <c r="H124" s="6">
        <v>18</v>
      </c>
      <c r="I124" s="6">
        <v>38</v>
      </c>
      <c r="M124" s="5" t="s">
        <v>476</v>
      </c>
      <c r="N124" s="6"/>
      <c r="O124" s="6">
        <v>11</v>
      </c>
      <c r="P124" s="6">
        <v>2</v>
      </c>
      <c r="Q124" s="6"/>
      <c r="R124" s="6">
        <v>4</v>
      </c>
      <c r="S124" s="6">
        <v>3</v>
      </c>
      <c r="T124" s="6">
        <v>18</v>
      </c>
      <c r="U124" s="6">
        <f t="shared" si="10"/>
        <v>38</v>
      </c>
      <c r="V124" s="35">
        <f t="shared" ca="1" si="11"/>
        <v>7.9453934775542637E-4</v>
      </c>
    </row>
    <row r="125" spans="1:22">
      <c r="A125" s="5" t="s">
        <v>474</v>
      </c>
      <c r="B125" s="6"/>
      <c r="C125" s="6">
        <v>10</v>
      </c>
      <c r="D125" s="6">
        <v>4</v>
      </c>
      <c r="E125" s="6"/>
      <c r="F125" s="6">
        <v>5</v>
      </c>
      <c r="G125" s="6">
        <v>8</v>
      </c>
      <c r="H125" s="6">
        <v>10</v>
      </c>
      <c r="I125" s="6">
        <v>37</v>
      </c>
      <c r="M125" s="5" t="s">
        <v>474</v>
      </c>
      <c r="N125" s="6"/>
      <c r="O125" s="6">
        <v>10</v>
      </c>
      <c r="P125" s="6">
        <v>4</v>
      </c>
      <c r="Q125" s="6"/>
      <c r="R125" s="6">
        <v>5</v>
      </c>
      <c r="S125" s="6">
        <v>8</v>
      </c>
      <c r="T125" s="6">
        <v>10</v>
      </c>
      <c r="U125" s="6">
        <f t="shared" si="10"/>
        <v>37</v>
      </c>
      <c r="V125" s="35">
        <f t="shared" ca="1" si="11"/>
        <v>6.8619307306150453E-4</v>
      </c>
    </row>
    <row r="126" spans="1:22">
      <c r="A126" s="5" t="s">
        <v>482</v>
      </c>
      <c r="B126" s="6"/>
      <c r="C126" s="6">
        <v>8</v>
      </c>
      <c r="D126" s="6"/>
      <c r="E126" s="6"/>
      <c r="F126" s="6">
        <v>12</v>
      </c>
      <c r="G126" s="6">
        <v>6</v>
      </c>
      <c r="H126" s="6">
        <v>8</v>
      </c>
      <c r="I126" s="6">
        <v>34</v>
      </c>
      <c r="M126" s="5" t="s">
        <v>482</v>
      </c>
      <c r="N126" s="6"/>
      <c r="O126" s="6">
        <v>8</v>
      </c>
      <c r="P126" s="6"/>
      <c r="Q126" s="6"/>
      <c r="R126" s="6">
        <v>12</v>
      </c>
      <c r="S126" s="6">
        <v>6</v>
      </c>
      <c r="T126" s="6">
        <v>8</v>
      </c>
      <c r="U126" s="6">
        <f t="shared" si="10"/>
        <v>34</v>
      </c>
      <c r="V126" s="35">
        <f t="shared" ca="1" si="11"/>
        <v>6.6813536061251764E-4</v>
      </c>
    </row>
    <row r="127" spans="1:22">
      <c r="A127" s="5" t="s">
        <v>500</v>
      </c>
      <c r="B127" s="6"/>
      <c r="C127" s="6"/>
      <c r="D127" s="6"/>
      <c r="E127" s="6"/>
      <c r="F127" s="6">
        <v>12</v>
      </c>
      <c r="G127" s="6">
        <v>8</v>
      </c>
      <c r="H127" s="6"/>
      <c r="I127" s="6">
        <v>20</v>
      </c>
      <c r="M127" s="5" t="s">
        <v>500</v>
      </c>
      <c r="N127" s="6"/>
      <c r="O127" s="6"/>
      <c r="P127" s="6"/>
      <c r="Q127" s="6"/>
      <c r="R127" s="6">
        <v>12</v>
      </c>
      <c r="S127" s="6">
        <v>8</v>
      </c>
      <c r="T127" s="6"/>
      <c r="U127" s="6">
        <f t="shared" si="10"/>
        <v>20</v>
      </c>
      <c r="V127" s="35">
        <f t="shared" ca="1" si="11"/>
        <v>6.1396222326555677E-4</v>
      </c>
    </row>
    <row r="128" spans="1:22">
      <c r="A128" s="5" t="s">
        <v>470</v>
      </c>
      <c r="B128" s="6">
        <v>7</v>
      </c>
      <c r="C128" s="6">
        <v>0</v>
      </c>
      <c r="D128" s="6"/>
      <c r="E128" s="6"/>
      <c r="F128" s="6"/>
      <c r="G128" s="6">
        <v>3</v>
      </c>
      <c r="H128" s="6">
        <v>7</v>
      </c>
      <c r="I128" s="6">
        <v>17</v>
      </c>
      <c r="M128" s="5" t="s">
        <v>470</v>
      </c>
      <c r="N128" s="6">
        <v>7</v>
      </c>
      <c r="O128" s="6">
        <v>0</v>
      </c>
      <c r="P128" s="6"/>
      <c r="Q128" s="6"/>
      <c r="R128" s="6"/>
      <c r="S128" s="6">
        <v>3</v>
      </c>
      <c r="T128" s="6">
        <v>7</v>
      </c>
      <c r="U128" s="6">
        <f t="shared" si="10"/>
        <v>17</v>
      </c>
      <c r="V128" s="35">
        <f t="shared" ca="1" si="11"/>
        <v>3.6115424897973926E-4</v>
      </c>
    </row>
    <row r="129" spans="1:22" ht="13.8">
      <c r="A129" s="5" t="s">
        <v>421</v>
      </c>
      <c r="B129" s="6">
        <v>4725</v>
      </c>
      <c r="C129" s="6">
        <v>5065</v>
      </c>
      <c r="D129" s="6">
        <v>3669</v>
      </c>
      <c r="E129" s="6">
        <v>5928</v>
      </c>
      <c r="F129" s="6">
        <v>10174</v>
      </c>
      <c r="G129" s="6">
        <v>13764</v>
      </c>
      <c r="H129" s="6">
        <v>12053</v>
      </c>
      <c r="I129" s="6">
        <v>55378</v>
      </c>
      <c r="M129" s="49" t="s">
        <v>421</v>
      </c>
      <c r="N129" s="49">
        <f t="shared" ref="N129:V129" ca="1" si="12">SUM(N110:N129)</f>
        <v>4725</v>
      </c>
      <c r="O129" s="49">
        <f t="shared" ca="1" si="12"/>
        <v>5065</v>
      </c>
      <c r="P129" s="49">
        <f t="shared" ca="1" si="12"/>
        <v>3669</v>
      </c>
      <c r="Q129" s="49">
        <f t="shared" ca="1" si="12"/>
        <v>5928</v>
      </c>
      <c r="R129" s="49">
        <f t="shared" ca="1" si="12"/>
        <v>10174</v>
      </c>
      <c r="S129" s="49">
        <f t="shared" ca="1" si="12"/>
        <v>13764</v>
      </c>
      <c r="T129" s="49">
        <f t="shared" ca="1" si="12"/>
        <v>12053</v>
      </c>
      <c r="U129" s="49">
        <f t="shared" ca="1" si="12"/>
        <v>55378</v>
      </c>
      <c r="V129" s="51">
        <f t="shared" ca="1" si="12"/>
        <v>1</v>
      </c>
    </row>
    <row r="131" spans="1:22">
      <c r="A131" s="5"/>
      <c r="B131" s="6"/>
      <c r="C131" s="6"/>
      <c r="D131" s="6"/>
      <c r="E131" s="6"/>
      <c r="F131" s="6"/>
      <c r="G131" s="6"/>
      <c r="H131" s="6"/>
      <c r="I131" s="6"/>
    </row>
    <row r="132" spans="1:22" ht="17.399999999999999">
      <c r="M132" s="38" t="s">
        <v>489</v>
      </c>
      <c r="N132" s="7"/>
      <c r="O132" s="7"/>
      <c r="P132" s="7"/>
      <c r="Q132" s="7"/>
      <c r="R132" s="7"/>
      <c r="S132" s="7"/>
      <c r="T132" s="7"/>
      <c r="U132" s="7"/>
    </row>
    <row r="133" spans="1:22">
      <c r="A133" s="4" t="s">
        <v>423</v>
      </c>
      <c r="B133" s="4" t="s">
        <v>432</v>
      </c>
    </row>
    <row r="134" spans="1:22" ht="41.4">
      <c r="A134" s="4" t="s">
        <v>414</v>
      </c>
      <c r="B134" t="s">
        <v>415</v>
      </c>
      <c r="C134" t="s">
        <v>416</v>
      </c>
      <c r="D134" t="s">
        <v>417</v>
      </c>
      <c r="E134" t="s">
        <v>418</v>
      </c>
      <c r="F134" t="s">
        <v>419</v>
      </c>
      <c r="G134" t="s">
        <v>420</v>
      </c>
      <c r="H134" t="s">
        <v>512</v>
      </c>
      <c r="I134" t="s">
        <v>421</v>
      </c>
      <c r="M134" s="39" t="s">
        <v>3</v>
      </c>
      <c r="N134" s="39" t="s">
        <v>415</v>
      </c>
      <c r="O134" s="39" t="s">
        <v>416</v>
      </c>
      <c r="P134" s="39" t="s">
        <v>417</v>
      </c>
      <c r="Q134" s="39" t="s">
        <v>418</v>
      </c>
      <c r="R134" s="39" t="s">
        <v>419</v>
      </c>
      <c r="S134" s="39" t="s">
        <v>420</v>
      </c>
      <c r="T134" s="39" t="s">
        <v>512</v>
      </c>
      <c r="U134" s="39" t="s">
        <v>516</v>
      </c>
      <c r="V134" s="40" t="s">
        <v>499</v>
      </c>
    </row>
    <row r="135" spans="1:22">
      <c r="A135" s="5" t="s">
        <v>453</v>
      </c>
      <c r="B135" s="6">
        <v>1195</v>
      </c>
      <c r="C135" s="6">
        <v>1512</v>
      </c>
      <c r="D135" s="6">
        <v>814</v>
      </c>
      <c r="E135" s="6">
        <v>1220</v>
      </c>
      <c r="F135" s="6"/>
      <c r="G135" s="6">
        <v>1108</v>
      </c>
      <c r="H135" s="6">
        <v>1563</v>
      </c>
      <c r="I135" s="6">
        <v>7412</v>
      </c>
      <c r="M135" s="5" t="s">
        <v>453</v>
      </c>
      <c r="N135" s="6">
        <v>1195</v>
      </c>
      <c r="O135" s="6">
        <v>1512</v>
      </c>
      <c r="P135" s="6">
        <v>814</v>
      </c>
      <c r="Q135" s="6">
        <v>1220</v>
      </c>
      <c r="R135" s="6"/>
      <c r="S135" s="6">
        <v>1108</v>
      </c>
      <c r="T135" s="6">
        <v>1563</v>
      </c>
      <c r="U135" s="6">
        <f t="shared" ref="U135:U198" si="13">SUM(N135:T135)</f>
        <v>7412</v>
      </c>
      <c r="V135" s="35">
        <f t="shared" ref="V135:V166" si="14">+U135/$U$205</f>
        <v>0.13384376467189135</v>
      </c>
    </row>
    <row r="136" spans="1:22">
      <c r="A136" s="5" t="s">
        <v>465</v>
      </c>
      <c r="B136" s="6">
        <v>112</v>
      </c>
      <c r="C136" s="6">
        <v>108</v>
      </c>
      <c r="D136" s="6">
        <v>31</v>
      </c>
      <c r="E136" s="6">
        <v>295</v>
      </c>
      <c r="F136" s="6">
        <v>2966</v>
      </c>
      <c r="G136" s="6">
        <v>3224</v>
      </c>
      <c r="H136" s="6"/>
      <c r="I136" s="6">
        <v>6736</v>
      </c>
      <c r="M136" s="5" t="s">
        <v>465</v>
      </c>
      <c r="N136" s="6">
        <v>112</v>
      </c>
      <c r="O136" s="6">
        <v>108</v>
      </c>
      <c r="P136" s="6">
        <v>31</v>
      </c>
      <c r="Q136" s="6">
        <v>295</v>
      </c>
      <c r="R136" s="6">
        <v>2966</v>
      </c>
      <c r="S136" s="6">
        <v>3224</v>
      </c>
      <c r="T136" s="6"/>
      <c r="U136" s="6">
        <f t="shared" si="13"/>
        <v>6736</v>
      </c>
      <c r="V136" s="35">
        <f t="shared" si="14"/>
        <v>0.12163675105637618</v>
      </c>
    </row>
    <row r="137" spans="1:22">
      <c r="A137" s="5" t="s">
        <v>338</v>
      </c>
      <c r="B137" s="6"/>
      <c r="C137" s="6"/>
      <c r="D137" s="6"/>
      <c r="E137" s="6">
        <v>485</v>
      </c>
      <c r="F137" s="6">
        <v>1363</v>
      </c>
      <c r="G137" s="6">
        <v>1823</v>
      </c>
      <c r="H137" s="6">
        <v>1690</v>
      </c>
      <c r="I137" s="6">
        <v>5361</v>
      </c>
      <c r="M137" s="5" t="s">
        <v>338</v>
      </c>
      <c r="N137" s="6"/>
      <c r="O137" s="6"/>
      <c r="P137" s="6"/>
      <c r="Q137" s="6">
        <v>485</v>
      </c>
      <c r="R137" s="6">
        <v>1363</v>
      </c>
      <c r="S137" s="6">
        <v>1823</v>
      </c>
      <c r="T137" s="6">
        <v>1690</v>
      </c>
      <c r="U137" s="6">
        <f t="shared" si="13"/>
        <v>5361</v>
      </c>
      <c r="V137" s="35">
        <f t="shared" si="14"/>
        <v>9.6807396439019103E-2</v>
      </c>
    </row>
    <row r="138" spans="1:22">
      <c r="A138" s="5" t="s">
        <v>68</v>
      </c>
      <c r="B138" s="6">
        <v>529</v>
      </c>
      <c r="C138" s="6">
        <v>491</v>
      </c>
      <c r="D138" s="6">
        <v>517</v>
      </c>
      <c r="E138" s="6">
        <v>505</v>
      </c>
      <c r="F138" s="6">
        <v>512</v>
      </c>
      <c r="G138" s="6">
        <v>542</v>
      </c>
      <c r="H138" s="6">
        <v>579</v>
      </c>
      <c r="I138" s="6">
        <v>3675</v>
      </c>
      <c r="M138" s="5" t="s">
        <v>68</v>
      </c>
      <c r="N138" s="6">
        <v>529</v>
      </c>
      <c r="O138" s="6">
        <v>491</v>
      </c>
      <c r="P138" s="6">
        <v>517</v>
      </c>
      <c r="Q138" s="6">
        <v>505</v>
      </c>
      <c r="R138" s="6">
        <v>512</v>
      </c>
      <c r="S138" s="6">
        <v>542</v>
      </c>
      <c r="T138" s="6">
        <v>579</v>
      </c>
      <c r="U138" s="6">
        <f t="shared" si="13"/>
        <v>3675</v>
      </c>
      <c r="V138" s="35">
        <f t="shared" si="14"/>
        <v>6.6362093250027093E-2</v>
      </c>
    </row>
    <row r="139" spans="1:22">
      <c r="A139" s="5" t="s">
        <v>34</v>
      </c>
      <c r="B139" s="6">
        <v>470</v>
      </c>
      <c r="C139" s="6">
        <v>456</v>
      </c>
      <c r="D139" s="6">
        <v>453</v>
      </c>
      <c r="E139" s="6">
        <v>434</v>
      </c>
      <c r="F139" s="6">
        <v>343</v>
      </c>
      <c r="G139" s="6">
        <v>514</v>
      </c>
      <c r="H139" s="6">
        <v>415</v>
      </c>
      <c r="I139" s="6">
        <v>3085</v>
      </c>
      <c r="M139" s="5" t="s">
        <v>34</v>
      </c>
      <c r="N139" s="6">
        <v>470</v>
      </c>
      <c r="O139" s="6">
        <v>456</v>
      </c>
      <c r="P139" s="6">
        <v>453</v>
      </c>
      <c r="Q139" s="6">
        <v>434</v>
      </c>
      <c r="R139" s="6">
        <v>343</v>
      </c>
      <c r="S139" s="6">
        <v>514</v>
      </c>
      <c r="T139" s="6">
        <v>415</v>
      </c>
      <c r="U139" s="6">
        <f t="shared" si="13"/>
        <v>3085</v>
      </c>
      <c r="V139" s="35">
        <f t="shared" si="14"/>
        <v>5.570804290512478E-2</v>
      </c>
    </row>
    <row r="140" spans="1:22">
      <c r="A140" s="5" t="s">
        <v>467</v>
      </c>
      <c r="B140" s="6">
        <v>145</v>
      </c>
      <c r="C140" s="6">
        <v>380</v>
      </c>
      <c r="D140" s="6">
        <v>371</v>
      </c>
      <c r="E140" s="6">
        <v>432</v>
      </c>
      <c r="F140" s="6">
        <v>150</v>
      </c>
      <c r="G140" s="6">
        <v>554</v>
      </c>
      <c r="H140" s="6">
        <v>559</v>
      </c>
      <c r="I140" s="6">
        <v>2591</v>
      </c>
      <c r="M140" s="5" t="s">
        <v>467</v>
      </c>
      <c r="N140" s="6">
        <v>145</v>
      </c>
      <c r="O140" s="6">
        <v>380</v>
      </c>
      <c r="P140" s="6">
        <v>371</v>
      </c>
      <c r="Q140" s="6">
        <v>432</v>
      </c>
      <c r="R140" s="6">
        <v>150</v>
      </c>
      <c r="S140" s="6">
        <v>554</v>
      </c>
      <c r="T140" s="6">
        <v>559</v>
      </c>
      <c r="U140" s="6">
        <f t="shared" si="13"/>
        <v>2591</v>
      </c>
      <c r="V140" s="35">
        <f t="shared" si="14"/>
        <v>4.6787532955325221E-2</v>
      </c>
    </row>
    <row r="141" spans="1:22">
      <c r="A141" s="5" t="s">
        <v>169</v>
      </c>
      <c r="B141" s="6">
        <v>336</v>
      </c>
      <c r="C141" s="6">
        <v>192</v>
      </c>
      <c r="D141" s="6">
        <v>207</v>
      </c>
      <c r="E141" s="6">
        <v>242</v>
      </c>
      <c r="F141" s="6">
        <v>509</v>
      </c>
      <c r="G141" s="6">
        <v>571</v>
      </c>
      <c r="H141" s="6">
        <v>459</v>
      </c>
      <c r="I141" s="6">
        <v>2516</v>
      </c>
      <c r="M141" s="5" t="s">
        <v>169</v>
      </c>
      <c r="N141" s="6">
        <v>336</v>
      </c>
      <c r="O141" s="6">
        <v>192</v>
      </c>
      <c r="P141" s="6">
        <v>207</v>
      </c>
      <c r="Q141" s="6">
        <v>242</v>
      </c>
      <c r="R141" s="6">
        <v>509</v>
      </c>
      <c r="S141" s="6">
        <v>571</v>
      </c>
      <c r="T141" s="6">
        <v>459</v>
      </c>
      <c r="U141" s="6">
        <f t="shared" si="13"/>
        <v>2516</v>
      </c>
      <c r="V141" s="35">
        <f t="shared" si="14"/>
        <v>4.5433204521651199E-2</v>
      </c>
    </row>
    <row r="142" spans="1:22">
      <c r="A142" s="5" t="s">
        <v>463</v>
      </c>
      <c r="B142" s="6">
        <v>211</v>
      </c>
      <c r="C142" s="6">
        <v>165</v>
      </c>
      <c r="D142" s="6">
        <v>4</v>
      </c>
      <c r="E142" s="6">
        <v>238</v>
      </c>
      <c r="F142" s="6">
        <v>395</v>
      </c>
      <c r="G142" s="6">
        <v>572</v>
      </c>
      <c r="H142" s="6">
        <v>544</v>
      </c>
      <c r="I142" s="6">
        <v>2129</v>
      </c>
      <c r="M142" s="5" t="s">
        <v>463</v>
      </c>
      <c r="N142" s="6">
        <v>211</v>
      </c>
      <c r="O142" s="6">
        <v>165</v>
      </c>
      <c r="P142" s="6">
        <v>4</v>
      </c>
      <c r="Q142" s="6">
        <v>238</v>
      </c>
      <c r="R142" s="6">
        <v>395</v>
      </c>
      <c r="S142" s="6">
        <v>572</v>
      </c>
      <c r="T142" s="6">
        <v>544</v>
      </c>
      <c r="U142" s="6">
        <f t="shared" si="13"/>
        <v>2129</v>
      </c>
      <c r="V142" s="35">
        <f t="shared" si="14"/>
        <v>3.8444869803893243E-2</v>
      </c>
    </row>
    <row r="143" spans="1:22">
      <c r="A143" s="5" t="s">
        <v>201</v>
      </c>
      <c r="B143" s="6">
        <v>25</v>
      </c>
      <c r="C143" s="6">
        <v>18</v>
      </c>
      <c r="D143" s="6">
        <v>40</v>
      </c>
      <c r="E143" s="6">
        <v>106</v>
      </c>
      <c r="F143" s="6">
        <v>532</v>
      </c>
      <c r="G143" s="6">
        <v>617</v>
      </c>
      <c r="H143" s="6">
        <v>471</v>
      </c>
      <c r="I143" s="6">
        <v>1809</v>
      </c>
      <c r="M143" s="5" t="s">
        <v>201</v>
      </c>
      <c r="N143" s="6">
        <v>25</v>
      </c>
      <c r="O143" s="6">
        <v>18</v>
      </c>
      <c r="P143" s="6">
        <v>40</v>
      </c>
      <c r="Q143" s="6">
        <v>106</v>
      </c>
      <c r="R143" s="6">
        <v>532</v>
      </c>
      <c r="S143" s="6">
        <v>617</v>
      </c>
      <c r="T143" s="6">
        <v>471</v>
      </c>
      <c r="U143" s="6">
        <f t="shared" si="13"/>
        <v>1809</v>
      </c>
      <c r="V143" s="35">
        <f t="shared" si="14"/>
        <v>3.2666401820217413E-2</v>
      </c>
    </row>
    <row r="144" spans="1:22">
      <c r="A144" s="5" t="s">
        <v>78</v>
      </c>
      <c r="B144" s="6">
        <v>117</v>
      </c>
      <c r="C144" s="6">
        <v>107</v>
      </c>
      <c r="D144" s="6">
        <v>81</v>
      </c>
      <c r="E144" s="6">
        <v>144</v>
      </c>
      <c r="F144" s="6">
        <v>335</v>
      </c>
      <c r="G144" s="6">
        <v>539</v>
      </c>
      <c r="H144" s="6">
        <v>365</v>
      </c>
      <c r="I144" s="6">
        <v>1688</v>
      </c>
      <c r="M144" s="5" t="s">
        <v>78</v>
      </c>
      <c r="N144" s="6">
        <v>117</v>
      </c>
      <c r="O144" s="6">
        <v>107</v>
      </c>
      <c r="P144" s="6">
        <v>81</v>
      </c>
      <c r="Q144" s="6">
        <v>144</v>
      </c>
      <c r="R144" s="6">
        <v>335</v>
      </c>
      <c r="S144" s="6">
        <v>539</v>
      </c>
      <c r="T144" s="6">
        <v>365</v>
      </c>
      <c r="U144" s="6">
        <f t="shared" si="13"/>
        <v>1688</v>
      </c>
      <c r="V144" s="35">
        <f t="shared" si="14"/>
        <v>3.0481418613889994E-2</v>
      </c>
    </row>
    <row r="145" spans="1:22">
      <c r="A145" s="5" t="s">
        <v>185</v>
      </c>
      <c r="B145" s="6"/>
      <c r="C145" s="6"/>
      <c r="D145" s="6"/>
      <c r="E145" s="6"/>
      <c r="F145" s="6"/>
      <c r="G145" s="6"/>
      <c r="H145" s="6">
        <v>1404</v>
      </c>
      <c r="I145" s="6">
        <v>1404</v>
      </c>
      <c r="M145" s="5" t="s">
        <v>185</v>
      </c>
      <c r="N145" s="6"/>
      <c r="O145" s="6"/>
      <c r="P145" s="6"/>
      <c r="Q145" s="6"/>
      <c r="R145" s="6"/>
      <c r="S145" s="6"/>
      <c r="T145" s="6">
        <v>1404</v>
      </c>
      <c r="U145" s="6">
        <f t="shared" si="13"/>
        <v>1404</v>
      </c>
      <c r="V145" s="35">
        <f t="shared" si="14"/>
        <v>2.5353028278377696E-2</v>
      </c>
    </row>
    <row r="146" spans="1:22">
      <c r="A146" s="5" t="s">
        <v>58</v>
      </c>
      <c r="B146" s="6">
        <v>210</v>
      </c>
      <c r="C146" s="6">
        <v>191</v>
      </c>
      <c r="D146" s="6">
        <v>203</v>
      </c>
      <c r="E146" s="6">
        <v>197</v>
      </c>
      <c r="F146" s="6"/>
      <c r="G146" s="6">
        <v>217</v>
      </c>
      <c r="H146" s="6">
        <v>303</v>
      </c>
      <c r="I146" s="6">
        <v>1321</v>
      </c>
      <c r="M146" s="5" t="s">
        <v>58</v>
      </c>
      <c r="N146" s="6">
        <v>210</v>
      </c>
      <c r="O146" s="6">
        <v>191</v>
      </c>
      <c r="P146" s="6">
        <v>203</v>
      </c>
      <c r="Q146" s="6">
        <v>197</v>
      </c>
      <c r="R146" s="6"/>
      <c r="S146" s="6">
        <v>217</v>
      </c>
      <c r="T146" s="6">
        <v>303</v>
      </c>
      <c r="U146" s="6">
        <f t="shared" si="13"/>
        <v>1321</v>
      </c>
      <c r="V146" s="35">
        <f t="shared" si="14"/>
        <v>2.3854238145111777E-2</v>
      </c>
    </row>
    <row r="147" spans="1:22">
      <c r="A147" s="5" t="s">
        <v>455</v>
      </c>
      <c r="B147" s="6">
        <v>166</v>
      </c>
      <c r="C147" s="6">
        <v>72</v>
      </c>
      <c r="D147" s="6">
        <v>40</v>
      </c>
      <c r="E147" s="6">
        <v>172</v>
      </c>
      <c r="F147" s="6">
        <v>404</v>
      </c>
      <c r="G147" s="6">
        <v>354</v>
      </c>
      <c r="H147" s="6"/>
      <c r="I147" s="6">
        <v>1208</v>
      </c>
      <c r="M147" s="5" t="s">
        <v>455</v>
      </c>
      <c r="N147" s="6">
        <v>166</v>
      </c>
      <c r="O147" s="6">
        <v>72</v>
      </c>
      <c r="P147" s="6">
        <v>40</v>
      </c>
      <c r="Q147" s="6">
        <v>172</v>
      </c>
      <c r="R147" s="6">
        <v>404</v>
      </c>
      <c r="S147" s="6">
        <v>354</v>
      </c>
      <c r="T147" s="6"/>
      <c r="U147" s="6">
        <f t="shared" si="13"/>
        <v>1208</v>
      </c>
      <c r="V147" s="35">
        <f t="shared" si="14"/>
        <v>2.1813716638376252E-2</v>
      </c>
    </row>
    <row r="148" spans="1:22">
      <c r="A148" s="5" t="s">
        <v>12</v>
      </c>
      <c r="B148" s="6">
        <v>2</v>
      </c>
      <c r="C148" s="6">
        <v>13</v>
      </c>
      <c r="D148" s="6">
        <v>8</v>
      </c>
      <c r="E148" s="6">
        <v>123</v>
      </c>
      <c r="F148" s="6">
        <v>342</v>
      </c>
      <c r="G148" s="6">
        <v>325</v>
      </c>
      <c r="H148" s="6">
        <v>202</v>
      </c>
      <c r="I148" s="6">
        <v>1015</v>
      </c>
      <c r="M148" s="5" t="s">
        <v>12</v>
      </c>
      <c r="N148" s="6">
        <v>2</v>
      </c>
      <c r="O148" s="6">
        <v>13</v>
      </c>
      <c r="P148" s="6">
        <v>8</v>
      </c>
      <c r="Q148" s="6">
        <v>123</v>
      </c>
      <c r="R148" s="6">
        <v>342</v>
      </c>
      <c r="S148" s="6">
        <v>325</v>
      </c>
      <c r="T148" s="6">
        <v>202</v>
      </c>
      <c r="U148" s="6">
        <f t="shared" si="13"/>
        <v>1015</v>
      </c>
      <c r="V148" s="35">
        <f t="shared" si="14"/>
        <v>1.8328578135721765E-2</v>
      </c>
    </row>
    <row r="149" spans="1:22">
      <c r="A149" s="5" t="s">
        <v>458</v>
      </c>
      <c r="B149" s="6">
        <v>23</v>
      </c>
      <c r="C149" s="6">
        <v>16</v>
      </c>
      <c r="D149" s="6">
        <v>17</v>
      </c>
      <c r="E149" s="6">
        <v>145</v>
      </c>
      <c r="F149" s="6">
        <v>278</v>
      </c>
      <c r="G149" s="6">
        <v>311</v>
      </c>
      <c r="H149" s="6">
        <v>219</v>
      </c>
      <c r="I149" s="6">
        <v>1009</v>
      </c>
      <c r="M149" s="5" t="s">
        <v>458</v>
      </c>
      <c r="N149" s="6">
        <v>23</v>
      </c>
      <c r="O149" s="6">
        <v>16</v>
      </c>
      <c r="P149" s="6">
        <v>17</v>
      </c>
      <c r="Q149" s="6">
        <v>145</v>
      </c>
      <c r="R149" s="6">
        <v>278</v>
      </c>
      <c r="S149" s="6">
        <v>311</v>
      </c>
      <c r="T149" s="6">
        <v>219</v>
      </c>
      <c r="U149" s="6">
        <f t="shared" si="13"/>
        <v>1009</v>
      </c>
      <c r="V149" s="35">
        <f t="shared" si="14"/>
        <v>1.8220231861027846E-2</v>
      </c>
    </row>
    <row r="150" spans="1:22">
      <c r="A150" s="5" t="s">
        <v>128</v>
      </c>
      <c r="B150" s="6">
        <v>50</v>
      </c>
      <c r="C150" s="6">
        <v>38</v>
      </c>
      <c r="D150" s="6">
        <v>32</v>
      </c>
      <c r="E150" s="6">
        <v>60</v>
      </c>
      <c r="F150" s="6">
        <v>262</v>
      </c>
      <c r="G150" s="6">
        <v>238</v>
      </c>
      <c r="H150" s="6">
        <v>226</v>
      </c>
      <c r="I150" s="6">
        <v>906</v>
      </c>
      <c r="M150" s="5" t="s">
        <v>128</v>
      </c>
      <c r="N150" s="6">
        <v>50</v>
      </c>
      <c r="O150" s="6">
        <v>38</v>
      </c>
      <c r="P150" s="6">
        <v>32</v>
      </c>
      <c r="Q150" s="6">
        <v>60</v>
      </c>
      <c r="R150" s="6">
        <v>262</v>
      </c>
      <c r="S150" s="6">
        <v>238</v>
      </c>
      <c r="T150" s="6">
        <v>226</v>
      </c>
      <c r="U150" s="6">
        <f t="shared" si="13"/>
        <v>906</v>
      </c>
      <c r="V150" s="35">
        <f t="shared" si="14"/>
        <v>1.6360287478782189E-2</v>
      </c>
    </row>
    <row r="151" spans="1:22">
      <c r="A151" s="5" t="s">
        <v>454</v>
      </c>
      <c r="B151" s="6">
        <v>86</v>
      </c>
      <c r="C151" s="6">
        <v>84</v>
      </c>
      <c r="D151" s="6">
        <v>74</v>
      </c>
      <c r="E151" s="6">
        <v>60</v>
      </c>
      <c r="F151" s="6">
        <v>228</v>
      </c>
      <c r="G151" s="6">
        <v>160</v>
      </c>
      <c r="H151" s="6">
        <v>168</v>
      </c>
      <c r="I151" s="6">
        <v>860</v>
      </c>
      <c r="M151" s="5" t="s">
        <v>454</v>
      </c>
      <c r="N151" s="6">
        <v>86</v>
      </c>
      <c r="O151" s="6">
        <v>84</v>
      </c>
      <c r="P151" s="6">
        <v>74</v>
      </c>
      <c r="Q151" s="6">
        <v>60</v>
      </c>
      <c r="R151" s="6">
        <v>228</v>
      </c>
      <c r="S151" s="6">
        <v>160</v>
      </c>
      <c r="T151" s="6">
        <v>168</v>
      </c>
      <c r="U151" s="6">
        <f t="shared" si="13"/>
        <v>860</v>
      </c>
      <c r="V151" s="35">
        <f t="shared" si="14"/>
        <v>1.5529632706128787E-2</v>
      </c>
    </row>
    <row r="152" spans="1:22" hidden="1">
      <c r="A152" s="5" t="s">
        <v>456</v>
      </c>
      <c r="B152" s="6">
        <v>28</v>
      </c>
      <c r="C152" s="6">
        <v>31</v>
      </c>
      <c r="D152" s="6">
        <v>22</v>
      </c>
      <c r="E152" s="6">
        <v>159</v>
      </c>
      <c r="F152" s="6">
        <v>108</v>
      </c>
      <c r="G152" s="6">
        <v>243</v>
      </c>
      <c r="H152" s="6">
        <v>232</v>
      </c>
      <c r="I152" s="6">
        <v>823</v>
      </c>
      <c r="M152" s="5" t="s">
        <v>456</v>
      </c>
      <c r="N152" s="6">
        <v>28</v>
      </c>
      <c r="O152" s="6">
        <v>31</v>
      </c>
      <c r="P152" s="6">
        <v>22</v>
      </c>
      <c r="Q152" s="6">
        <v>159</v>
      </c>
      <c r="R152" s="6">
        <v>108</v>
      </c>
      <c r="S152" s="6">
        <v>243</v>
      </c>
      <c r="T152" s="6">
        <v>232</v>
      </c>
      <c r="U152" s="6">
        <f t="shared" si="13"/>
        <v>823</v>
      </c>
      <c r="V152" s="35">
        <f t="shared" si="14"/>
        <v>1.486149734551627E-2</v>
      </c>
    </row>
    <row r="153" spans="1:22" hidden="1">
      <c r="A153" s="5" t="s">
        <v>398</v>
      </c>
      <c r="B153" s="6"/>
      <c r="C153" s="6"/>
      <c r="D153" s="6"/>
      <c r="E153" s="6"/>
      <c r="F153" s="6"/>
      <c r="G153" s="6">
        <v>483</v>
      </c>
      <c r="H153" s="6">
        <v>292</v>
      </c>
      <c r="I153" s="6">
        <v>775</v>
      </c>
      <c r="M153" s="5" t="s">
        <v>398</v>
      </c>
      <c r="N153" s="6"/>
      <c r="O153" s="6"/>
      <c r="P153" s="6"/>
      <c r="Q153" s="6"/>
      <c r="R153" s="6"/>
      <c r="S153" s="6">
        <v>483</v>
      </c>
      <c r="T153" s="6">
        <v>292</v>
      </c>
      <c r="U153" s="6">
        <f t="shared" si="13"/>
        <v>775</v>
      </c>
      <c r="V153" s="35">
        <f t="shared" si="14"/>
        <v>1.3994727147964896E-2</v>
      </c>
    </row>
    <row r="154" spans="1:22" hidden="1">
      <c r="A154" s="5" t="s">
        <v>242</v>
      </c>
      <c r="B154" s="6">
        <v>92</v>
      </c>
      <c r="C154" s="6">
        <v>100</v>
      </c>
      <c r="D154" s="6">
        <v>40</v>
      </c>
      <c r="E154" s="6">
        <v>96</v>
      </c>
      <c r="F154" s="6">
        <v>149</v>
      </c>
      <c r="G154" s="6">
        <v>123</v>
      </c>
      <c r="H154" s="6">
        <v>135</v>
      </c>
      <c r="I154" s="6">
        <v>735</v>
      </c>
      <c r="M154" s="5" t="s">
        <v>242</v>
      </c>
      <c r="N154" s="6">
        <v>92</v>
      </c>
      <c r="O154" s="6">
        <v>100</v>
      </c>
      <c r="P154" s="6">
        <v>40</v>
      </c>
      <c r="Q154" s="6">
        <v>96</v>
      </c>
      <c r="R154" s="6">
        <v>149</v>
      </c>
      <c r="S154" s="6">
        <v>123</v>
      </c>
      <c r="T154" s="6">
        <v>135</v>
      </c>
      <c r="U154" s="6">
        <f t="shared" si="13"/>
        <v>735</v>
      </c>
      <c r="V154" s="35">
        <f t="shared" si="14"/>
        <v>1.3272418650005417E-2</v>
      </c>
    </row>
    <row r="155" spans="1:22" hidden="1">
      <c r="A155" s="5" t="s">
        <v>227</v>
      </c>
      <c r="B155" s="6">
        <v>151</v>
      </c>
      <c r="C155" s="6">
        <v>127</v>
      </c>
      <c r="D155" s="6">
        <v>1</v>
      </c>
      <c r="E155" s="6">
        <v>116</v>
      </c>
      <c r="F155" s="6">
        <v>114</v>
      </c>
      <c r="G155" s="6">
        <v>13</v>
      </c>
      <c r="H155" s="6">
        <v>122</v>
      </c>
      <c r="I155" s="6">
        <v>644</v>
      </c>
      <c r="M155" s="5" t="s">
        <v>227</v>
      </c>
      <c r="N155" s="6">
        <v>151</v>
      </c>
      <c r="O155" s="6">
        <v>127</v>
      </c>
      <c r="P155" s="6">
        <v>1</v>
      </c>
      <c r="Q155" s="6">
        <v>116</v>
      </c>
      <c r="R155" s="6">
        <v>114</v>
      </c>
      <c r="S155" s="6">
        <v>13</v>
      </c>
      <c r="T155" s="6">
        <v>122</v>
      </c>
      <c r="U155" s="6">
        <f t="shared" si="13"/>
        <v>644</v>
      </c>
      <c r="V155" s="35">
        <f t="shared" si="14"/>
        <v>1.1629166817147605E-2</v>
      </c>
    </row>
    <row r="156" spans="1:22" hidden="1">
      <c r="A156" s="5" t="s">
        <v>28</v>
      </c>
      <c r="B156" s="6">
        <v>73</v>
      </c>
      <c r="C156" s="6">
        <v>70</v>
      </c>
      <c r="D156" s="6">
        <v>101</v>
      </c>
      <c r="E156" s="6">
        <v>80</v>
      </c>
      <c r="F156" s="6">
        <v>122</v>
      </c>
      <c r="G156" s="6">
        <v>91</v>
      </c>
      <c r="H156" s="6">
        <v>100</v>
      </c>
      <c r="I156" s="6">
        <v>637</v>
      </c>
      <c r="M156" s="5" t="s">
        <v>28</v>
      </c>
      <c r="N156" s="6">
        <v>73</v>
      </c>
      <c r="O156" s="6">
        <v>70</v>
      </c>
      <c r="P156" s="6">
        <v>101</v>
      </c>
      <c r="Q156" s="6">
        <v>80</v>
      </c>
      <c r="R156" s="6">
        <v>122</v>
      </c>
      <c r="S156" s="6">
        <v>91</v>
      </c>
      <c r="T156" s="6">
        <v>100</v>
      </c>
      <c r="U156" s="6">
        <f t="shared" si="13"/>
        <v>637</v>
      </c>
      <c r="V156" s="35">
        <f t="shared" si="14"/>
        <v>1.1502762830004695E-2</v>
      </c>
    </row>
    <row r="157" spans="1:22" hidden="1">
      <c r="A157" s="5" t="s">
        <v>383</v>
      </c>
      <c r="B157" s="6"/>
      <c r="C157" s="6"/>
      <c r="D157" s="6"/>
      <c r="E157" s="6"/>
      <c r="F157" s="6">
        <v>132</v>
      </c>
      <c r="G157" s="6">
        <v>140</v>
      </c>
      <c r="H157" s="6">
        <v>204</v>
      </c>
      <c r="I157" s="6">
        <v>476</v>
      </c>
      <c r="M157" s="5" t="s">
        <v>383</v>
      </c>
      <c r="N157" s="6"/>
      <c r="O157" s="6"/>
      <c r="P157" s="6"/>
      <c r="Q157" s="6"/>
      <c r="R157" s="6">
        <v>132</v>
      </c>
      <c r="S157" s="6">
        <v>140</v>
      </c>
      <c r="T157" s="6">
        <v>204</v>
      </c>
      <c r="U157" s="6">
        <f t="shared" si="13"/>
        <v>476</v>
      </c>
      <c r="V157" s="35">
        <f t="shared" si="14"/>
        <v>8.5954711257177942E-3</v>
      </c>
    </row>
    <row r="158" spans="1:22">
      <c r="A158" s="5" t="s">
        <v>31</v>
      </c>
      <c r="B158" s="6">
        <v>67</v>
      </c>
      <c r="C158" s="6">
        <v>64</v>
      </c>
      <c r="D158" s="6">
        <v>66</v>
      </c>
      <c r="E158" s="6">
        <v>60</v>
      </c>
      <c r="F158" s="6">
        <v>69</v>
      </c>
      <c r="G158" s="6">
        <v>64</v>
      </c>
      <c r="H158" s="6">
        <v>65</v>
      </c>
      <c r="I158" s="6">
        <v>455</v>
      </c>
      <c r="M158" s="5" t="s">
        <v>31</v>
      </c>
      <c r="N158" s="6">
        <v>67</v>
      </c>
      <c r="O158" s="6">
        <v>64</v>
      </c>
      <c r="P158" s="6">
        <v>66</v>
      </c>
      <c r="Q158" s="6">
        <v>60</v>
      </c>
      <c r="R158" s="6">
        <v>69</v>
      </c>
      <c r="S158" s="6">
        <v>64</v>
      </c>
      <c r="T158" s="6">
        <v>65</v>
      </c>
      <c r="U158" s="6">
        <f t="shared" si="13"/>
        <v>455</v>
      </c>
      <c r="V158" s="35">
        <f t="shared" si="14"/>
        <v>8.2162591642890685E-3</v>
      </c>
    </row>
    <row r="159" spans="1:22">
      <c r="A159" s="5" t="s">
        <v>466</v>
      </c>
      <c r="B159" s="6">
        <v>35</v>
      </c>
      <c r="C159" s="6">
        <v>38</v>
      </c>
      <c r="D159" s="6">
        <v>66</v>
      </c>
      <c r="E159" s="6">
        <v>51</v>
      </c>
      <c r="F159" s="6">
        <v>55</v>
      </c>
      <c r="G159" s="6">
        <v>75</v>
      </c>
      <c r="H159" s="6">
        <v>78</v>
      </c>
      <c r="I159" s="6">
        <v>398</v>
      </c>
      <c r="M159" s="5" t="s">
        <v>466</v>
      </c>
      <c r="N159" s="6">
        <v>35</v>
      </c>
      <c r="O159" s="6">
        <v>38</v>
      </c>
      <c r="P159" s="6">
        <v>66</v>
      </c>
      <c r="Q159" s="6">
        <v>51</v>
      </c>
      <c r="R159" s="6">
        <v>55</v>
      </c>
      <c r="S159" s="6">
        <v>75</v>
      </c>
      <c r="T159" s="6">
        <v>78</v>
      </c>
      <c r="U159" s="6">
        <f t="shared" si="13"/>
        <v>398</v>
      </c>
      <c r="V159" s="35">
        <f t="shared" si="14"/>
        <v>7.1869695546968107E-3</v>
      </c>
    </row>
    <row r="160" spans="1:22">
      <c r="A160" s="5" t="s">
        <v>95</v>
      </c>
      <c r="B160" s="6">
        <v>36</v>
      </c>
      <c r="C160" s="6">
        <v>21</v>
      </c>
      <c r="D160" s="6">
        <v>6</v>
      </c>
      <c r="E160" s="6">
        <v>18</v>
      </c>
      <c r="F160" s="6">
        <v>132</v>
      </c>
      <c r="G160" s="6">
        <v>103</v>
      </c>
      <c r="H160" s="6">
        <v>78</v>
      </c>
      <c r="I160" s="6">
        <v>394</v>
      </c>
      <c r="M160" s="5" t="s">
        <v>95</v>
      </c>
      <c r="N160" s="6">
        <v>36</v>
      </c>
      <c r="O160" s="6">
        <v>21</v>
      </c>
      <c r="P160" s="6">
        <v>6</v>
      </c>
      <c r="Q160" s="6">
        <v>18</v>
      </c>
      <c r="R160" s="6">
        <v>132</v>
      </c>
      <c r="S160" s="6">
        <v>103</v>
      </c>
      <c r="T160" s="6">
        <v>78</v>
      </c>
      <c r="U160" s="6">
        <f t="shared" si="13"/>
        <v>394</v>
      </c>
      <c r="V160" s="35">
        <f t="shared" si="14"/>
        <v>7.1147387049008632E-3</v>
      </c>
    </row>
    <row r="161" spans="1:22">
      <c r="A161" s="5" t="s">
        <v>62</v>
      </c>
      <c r="B161" s="6">
        <v>85</v>
      </c>
      <c r="C161" s="6">
        <v>72</v>
      </c>
      <c r="D161" s="6">
        <v>37</v>
      </c>
      <c r="E161" s="6">
        <v>51</v>
      </c>
      <c r="F161" s="6">
        <v>23</v>
      </c>
      <c r="G161" s="6">
        <v>69</v>
      </c>
      <c r="H161" s="6">
        <v>48</v>
      </c>
      <c r="I161" s="6">
        <v>385</v>
      </c>
      <c r="M161" s="5" t="s">
        <v>62</v>
      </c>
      <c r="N161" s="6">
        <v>85</v>
      </c>
      <c r="O161" s="6">
        <v>72</v>
      </c>
      <c r="P161" s="6">
        <v>37</v>
      </c>
      <c r="Q161" s="6">
        <v>51</v>
      </c>
      <c r="R161" s="6">
        <v>23</v>
      </c>
      <c r="S161" s="6">
        <v>69</v>
      </c>
      <c r="T161" s="6">
        <v>48</v>
      </c>
      <c r="U161" s="6">
        <f t="shared" si="13"/>
        <v>385</v>
      </c>
      <c r="V161" s="35">
        <f t="shared" si="14"/>
        <v>6.9522192928599801E-3</v>
      </c>
    </row>
    <row r="162" spans="1:22">
      <c r="A162" s="5" t="s">
        <v>208</v>
      </c>
      <c r="B162" s="6">
        <v>111</v>
      </c>
      <c r="C162" s="6">
        <v>103</v>
      </c>
      <c r="D162" s="6"/>
      <c r="E162" s="6">
        <v>83</v>
      </c>
      <c r="F162" s="6"/>
      <c r="G162" s="6"/>
      <c r="H162" s="6">
        <v>81</v>
      </c>
      <c r="I162" s="6">
        <v>378</v>
      </c>
      <c r="M162" s="5" t="s">
        <v>208</v>
      </c>
      <c r="N162" s="6">
        <v>111</v>
      </c>
      <c r="O162" s="6">
        <v>103</v>
      </c>
      <c r="P162" s="6"/>
      <c r="Q162" s="6">
        <v>83</v>
      </c>
      <c r="R162" s="6"/>
      <c r="S162" s="6"/>
      <c r="T162" s="6">
        <v>81</v>
      </c>
      <c r="U162" s="6">
        <f t="shared" si="13"/>
        <v>378</v>
      </c>
      <c r="V162" s="35">
        <f t="shared" si="14"/>
        <v>6.8258153057170722E-3</v>
      </c>
    </row>
    <row r="163" spans="1:22">
      <c r="A163" s="5" t="s">
        <v>462</v>
      </c>
      <c r="B163" s="6">
        <v>34</v>
      </c>
      <c r="C163" s="6">
        <v>67</v>
      </c>
      <c r="D163" s="6">
        <v>40</v>
      </c>
      <c r="E163" s="6">
        <v>30</v>
      </c>
      <c r="F163" s="6">
        <v>53</v>
      </c>
      <c r="G163" s="6">
        <v>66</v>
      </c>
      <c r="H163" s="6">
        <v>87</v>
      </c>
      <c r="I163" s="6">
        <v>377</v>
      </c>
      <c r="M163" s="5" t="s">
        <v>462</v>
      </c>
      <c r="N163" s="6">
        <v>34</v>
      </c>
      <c r="O163" s="6">
        <v>67</v>
      </c>
      <c r="P163" s="6">
        <v>40</v>
      </c>
      <c r="Q163" s="6">
        <v>30</v>
      </c>
      <c r="R163" s="6">
        <v>53</v>
      </c>
      <c r="S163" s="6">
        <v>66</v>
      </c>
      <c r="T163" s="6">
        <v>87</v>
      </c>
      <c r="U163" s="6">
        <f t="shared" si="13"/>
        <v>377</v>
      </c>
      <c r="V163" s="35">
        <f t="shared" si="14"/>
        <v>6.8077575932680851E-3</v>
      </c>
    </row>
    <row r="164" spans="1:22">
      <c r="A164" s="5" t="s">
        <v>115</v>
      </c>
      <c r="B164" s="6">
        <v>48</v>
      </c>
      <c r="C164" s="6">
        <v>36</v>
      </c>
      <c r="D164" s="6">
        <v>52</v>
      </c>
      <c r="E164" s="6">
        <v>46</v>
      </c>
      <c r="F164" s="6">
        <v>40</v>
      </c>
      <c r="G164" s="6">
        <v>38</v>
      </c>
      <c r="H164" s="6">
        <v>68</v>
      </c>
      <c r="I164" s="6">
        <v>328</v>
      </c>
      <c r="M164" s="5" t="s">
        <v>115</v>
      </c>
      <c r="N164" s="6">
        <v>48</v>
      </c>
      <c r="O164" s="6">
        <v>36</v>
      </c>
      <c r="P164" s="6">
        <v>52</v>
      </c>
      <c r="Q164" s="6">
        <v>46</v>
      </c>
      <c r="R164" s="6">
        <v>40</v>
      </c>
      <c r="S164" s="6">
        <v>38</v>
      </c>
      <c r="T164" s="6">
        <v>68</v>
      </c>
      <c r="U164" s="6">
        <f t="shared" si="13"/>
        <v>328</v>
      </c>
      <c r="V164" s="35">
        <f t="shared" si="14"/>
        <v>5.922929683267724E-3</v>
      </c>
    </row>
    <row r="165" spans="1:22">
      <c r="A165" s="5" t="s">
        <v>240</v>
      </c>
      <c r="B165" s="6">
        <v>48</v>
      </c>
      <c r="C165" s="6">
        <v>30</v>
      </c>
      <c r="D165" s="6">
        <v>39</v>
      </c>
      <c r="E165" s="6">
        <v>51</v>
      </c>
      <c r="F165" s="6">
        <v>38</v>
      </c>
      <c r="G165" s="6">
        <v>39</v>
      </c>
      <c r="H165" s="6">
        <v>47</v>
      </c>
      <c r="I165" s="6">
        <v>292</v>
      </c>
      <c r="M165" s="5" t="s">
        <v>240</v>
      </c>
      <c r="N165" s="6">
        <v>48</v>
      </c>
      <c r="O165" s="6">
        <v>30</v>
      </c>
      <c r="P165" s="6">
        <v>39</v>
      </c>
      <c r="Q165" s="6">
        <v>51</v>
      </c>
      <c r="R165" s="6">
        <v>38</v>
      </c>
      <c r="S165" s="6">
        <v>39</v>
      </c>
      <c r="T165" s="6">
        <v>47</v>
      </c>
      <c r="U165" s="6">
        <f t="shared" si="13"/>
        <v>292</v>
      </c>
      <c r="V165" s="35">
        <f t="shared" si="14"/>
        <v>5.2728520351041927E-3</v>
      </c>
    </row>
    <row r="166" spans="1:22">
      <c r="A166" s="5" t="s">
        <v>102</v>
      </c>
      <c r="B166" s="6">
        <v>23</v>
      </c>
      <c r="C166" s="6">
        <v>184</v>
      </c>
      <c r="D166" s="6">
        <v>73</v>
      </c>
      <c r="E166" s="6"/>
      <c r="F166" s="6">
        <v>7</v>
      </c>
      <c r="G166" s="6">
        <v>1</v>
      </c>
      <c r="H166" s="6"/>
      <c r="I166" s="6">
        <v>288</v>
      </c>
      <c r="M166" s="5" t="s">
        <v>102</v>
      </c>
      <c r="N166" s="6">
        <v>23</v>
      </c>
      <c r="O166" s="6">
        <v>184</v>
      </c>
      <c r="P166" s="6">
        <v>73</v>
      </c>
      <c r="Q166" s="6"/>
      <c r="R166" s="6">
        <v>7</v>
      </c>
      <c r="S166" s="6">
        <v>1</v>
      </c>
      <c r="T166" s="6"/>
      <c r="U166" s="6">
        <f t="shared" si="13"/>
        <v>288</v>
      </c>
      <c r="V166" s="35">
        <f t="shared" si="14"/>
        <v>5.2006211853082452E-3</v>
      </c>
    </row>
    <row r="167" spans="1:22">
      <c r="A167" s="5" t="s">
        <v>459</v>
      </c>
      <c r="B167" s="6"/>
      <c r="C167" s="6"/>
      <c r="D167" s="6"/>
      <c r="E167" s="6"/>
      <c r="F167" s="6">
        <v>14</v>
      </c>
      <c r="G167" s="6">
        <v>107</v>
      </c>
      <c r="H167" s="6">
        <v>164</v>
      </c>
      <c r="I167" s="6">
        <v>285</v>
      </c>
      <c r="M167" s="5" t="s">
        <v>459</v>
      </c>
      <c r="N167" s="6"/>
      <c r="O167" s="6"/>
      <c r="P167" s="6"/>
      <c r="Q167" s="6"/>
      <c r="R167" s="6">
        <v>14</v>
      </c>
      <c r="S167" s="6">
        <v>107</v>
      </c>
      <c r="T167" s="6">
        <v>164</v>
      </c>
      <c r="U167" s="6">
        <f t="shared" si="13"/>
        <v>285</v>
      </c>
      <c r="V167" s="35">
        <f t="shared" ref="V167:V198" si="15">+U167/$U$205</f>
        <v>5.1464480479612839E-3</v>
      </c>
    </row>
    <row r="168" spans="1:22">
      <c r="A168" s="5" t="s">
        <v>395</v>
      </c>
      <c r="B168" s="6"/>
      <c r="C168" s="6"/>
      <c r="D168" s="6"/>
      <c r="E168" s="6"/>
      <c r="F168" s="6"/>
      <c r="G168" s="6">
        <v>120</v>
      </c>
      <c r="H168" s="6">
        <v>154</v>
      </c>
      <c r="I168" s="6">
        <v>274</v>
      </c>
      <c r="M168" s="5" t="s">
        <v>395</v>
      </c>
      <c r="N168" s="6"/>
      <c r="O168" s="6"/>
      <c r="P168" s="6"/>
      <c r="Q168" s="6"/>
      <c r="R168" s="6"/>
      <c r="S168" s="6">
        <v>120</v>
      </c>
      <c r="T168" s="6">
        <v>154</v>
      </c>
      <c r="U168" s="6">
        <f t="shared" si="13"/>
        <v>274</v>
      </c>
      <c r="V168" s="35">
        <f t="shared" si="15"/>
        <v>4.9478132110224275E-3</v>
      </c>
    </row>
    <row r="169" spans="1:22">
      <c r="A169" s="5" t="s">
        <v>120</v>
      </c>
      <c r="B169" s="6"/>
      <c r="C169" s="6"/>
      <c r="D169" s="6"/>
      <c r="E169" s="6"/>
      <c r="F169" s="6"/>
      <c r="G169" s="6"/>
      <c r="H169" s="6">
        <v>260</v>
      </c>
      <c r="I169" s="6">
        <v>260</v>
      </c>
      <c r="M169" s="5" t="s">
        <v>120</v>
      </c>
      <c r="N169" s="6"/>
      <c r="O169" s="6"/>
      <c r="P169" s="6"/>
      <c r="Q169" s="6"/>
      <c r="R169" s="6"/>
      <c r="S169" s="6"/>
      <c r="T169" s="6">
        <v>260</v>
      </c>
      <c r="U169" s="6">
        <f t="shared" si="13"/>
        <v>260</v>
      </c>
      <c r="V169" s="35">
        <f t="shared" si="15"/>
        <v>4.6950052367366098E-3</v>
      </c>
    </row>
    <row r="170" spans="1:22">
      <c r="A170" s="5" t="s">
        <v>460</v>
      </c>
      <c r="B170" s="6">
        <v>86</v>
      </c>
      <c r="C170" s="6">
        <v>81</v>
      </c>
      <c r="D170" s="6">
        <v>36</v>
      </c>
      <c r="E170" s="6">
        <v>30</v>
      </c>
      <c r="F170" s="6">
        <v>23</v>
      </c>
      <c r="G170" s="6"/>
      <c r="H170" s="6"/>
      <c r="I170" s="6">
        <v>256</v>
      </c>
      <c r="M170" s="5" t="s">
        <v>460</v>
      </c>
      <c r="N170" s="6">
        <v>86</v>
      </c>
      <c r="O170" s="6">
        <v>81</v>
      </c>
      <c r="P170" s="6">
        <v>36</v>
      </c>
      <c r="Q170" s="6">
        <v>30</v>
      </c>
      <c r="R170" s="6">
        <v>23</v>
      </c>
      <c r="S170" s="6"/>
      <c r="T170" s="6"/>
      <c r="U170" s="6">
        <f t="shared" si="13"/>
        <v>256</v>
      </c>
      <c r="V170" s="35">
        <f t="shared" si="15"/>
        <v>4.6227743869406623E-3</v>
      </c>
    </row>
    <row r="171" spans="1:22">
      <c r="A171" s="5" t="s">
        <v>141</v>
      </c>
      <c r="B171" s="6">
        <v>10</v>
      </c>
      <c r="C171" s="6">
        <v>12</v>
      </c>
      <c r="D171" s="6">
        <v>12</v>
      </c>
      <c r="E171" s="6">
        <v>76</v>
      </c>
      <c r="F171" s="6">
        <v>86</v>
      </c>
      <c r="G171" s="6">
        <v>32</v>
      </c>
      <c r="H171" s="6">
        <v>22</v>
      </c>
      <c r="I171" s="6">
        <v>250</v>
      </c>
      <c r="M171" s="5" t="s">
        <v>141</v>
      </c>
      <c r="N171" s="6">
        <v>10</v>
      </c>
      <c r="O171" s="6">
        <v>12</v>
      </c>
      <c r="P171" s="6">
        <v>12</v>
      </c>
      <c r="Q171" s="6">
        <v>76</v>
      </c>
      <c r="R171" s="6">
        <v>86</v>
      </c>
      <c r="S171" s="6">
        <v>32</v>
      </c>
      <c r="T171" s="6">
        <v>22</v>
      </c>
      <c r="U171" s="6">
        <f t="shared" si="13"/>
        <v>250</v>
      </c>
      <c r="V171" s="35">
        <f t="shared" si="15"/>
        <v>4.5144281122467406E-3</v>
      </c>
    </row>
    <row r="172" spans="1:22">
      <c r="A172" s="5" t="s">
        <v>468</v>
      </c>
      <c r="B172" s="6"/>
      <c r="C172" s="6">
        <v>12</v>
      </c>
      <c r="D172" s="6">
        <v>18</v>
      </c>
      <c r="E172" s="6"/>
      <c r="F172" s="6">
        <v>41</v>
      </c>
      <c r="G172" s="6">
        <v>42</v>
      </c>
      <c r="H172" s="6">
        <v>116</v>
      </c>
      <c r="I172" s="6">
        <v>229</v>
      </c>
      <c r="M172" s="5" t="s">
        <v>468</v>
      </c>
      <c r="N172" s="6"/>
      <c r="O172" s="6">
        <v>12</v>
      </c>
      <c r="P172" s="6">
        <v>18</v>
      </c>
      <c r="Q172" s="6"/>
      <c r="R172" s="6">
        <v>41</v>
      </c>
      <c r="S172" s="6">
        <v>42</v>
      </c>
      <c r="T172" s="6">
        <v>116</v>
      </c>
      <c r="U172" s="6">
        <f t="shared" si="13"/>
        <v>229</v>
      </c>
      <c r="V172" s="35">
        <f t="shared" si="15"/>
        <v>4.135216150818014E-3</v>
      </c>
    </row>
    <row r="173" spans="1:22">
      <c r="A173" s="5" t="s">
        <v>138</v>
      </c>
      <c r="B173" s="6">
        <v>34</v>
      </c>
      <c r="C173" s="6">
        <v>36</v>
      </c>
      <c r="D173" s="6">
        <v>26</v>
      </c>
      <c r="E173" s="6">
        <v>4</v>
      </c>
      <c r="F173" s="6">
        <v>64</v>
      </c>
      <c r="G173" s="6">
        <v>14</v>
      </c>
      <c r="H173" s="6">
        <v>34</v>
      </c>
      <c r="I173" s="6">
        <v>212</v>
      </c>
      <c r="M173" s="5" t="s">
        <v>138</v>
      </c>
      <c r="N173" s="6">
        <v>34</v>
      </c>
      <c r="O173" s="6">
        <v>36</v>
      </c>
      <c r="P173" s="6">
        <v>26</v>
      </c>
      <c r="Q173" s="6">
        <v>4</v>
      </c>
      <c r="R173" s="6">
        <v>64</v>
      </c>
      <c r="S173" s="6">
        <v>14</v>
      </c>
      <c r="T173" s="6">
        <v>34</v>
      </c>
      <c r="U173" s="6">
        <f t="shared" si="13"/>
        <v>212</v>
      </c>
      <c r="V173" s="35">
        <f t="shared" si="15"/>
        <v>3.8282350391852359E-3</v>
      </c>
    </row>
    <row r="174" spans="1:22">
      <c r="A174" s="5" t="s">
        <v>107</v>
      </c>
      <c r="B174" s="6">
        <v>14</v>
      </c>
      <c r="C174" s="6">
        <v>8</v>
      </c>
      <c r="D174" s="6">
        <v>8</v>
      </c>
      <c r="E174" s="6"/>
      <c r="F174" s="6">
        <v>102</v>
      </c>
      <c r="G174" s="6">
        <v>56</v>
      </c>
      <c r="H174" s="6">
        <v>24</v>
      </c>
      <c r="I174" s="6">
        <v>212</v>
      </c>
      <c r="M174" s="5" t="s">
        <v>107</v>
      </c>
      <c r="N174" s="6">
        <v>14</v>
      </c>
      <c r="O174" s="6">
        <v>8</v>
      </c>
      <c r="P174" s="6">
        <v>8</v>
      </c>
      <c r="Q174" s="6"/>
      <c r="R174" s="6">
        <v>102</v>
      </c>
      <c r="S174" s="6">
        <v>56</v>
      </c>
      <c r="T174" s="6">
        <v>24</v>
      </c>
      <c r="U174" s="6">
        <f t="shared" si="13"/>
        <v>212</v>
      </c>
      <c r="V174" s="35">
        <f t="shared" si="15"/>
        <v>3.8282350391852359E-3</v>
      </c>
    </row>
    <row r="175" spans="1:22">
      <c r="A175" s="5" t="s">
        <v>149</v>
      </c>
      <c r="B175" s="6">
        <v>6</v>
      </c>
      <c r="C175" s="6">
        <v>40</v>
      </c>
      <c r="D175" s="6">
        <v>50</v>
      </c>
      <c r="E175" s="6">
        <v>8</v>
      </c>
      <c r="F175" s="6">
        <v>64</v>
      </c>
      <c r="G175" s="6">
        <v>16</v>
      </c>
      <c r="H175" s="6">
        <v>2</v>
      </c>
      <c r="I175" s="6">
        <v>186</v>
      </c>
      <c r="M175" s="5" t="s">
        <v>149</v>
      </c>
      <c r="N175" s="6">
        <v>6</v>
      </c>
      <c r="O175" s="6">
        <v>40</v>
      </c>
      <c r="P175" s="6">
        <v>50</v>
      </c>
      <c r="Q175" s="6">
        <v>8</v>
      </c>
      <c r="R175" s="6">
        <v>64</v>
      </c>
      <c r="S175" s="6">
        <v>16</v>
      </c>
      <c r="T175" s="6">
        <v>2</v>
      </c>
      <c r="U175" s="6">
        <f t="shared" si="13"/>
        <v>186</v>
      </c>
      <c r="V175" s="35">
        <f t="shared" si="15"/>
        <v>3.3587345155115752E-3</v>
      </c>
    </row>
    <row r="176" spans="1:22">
      <c r="A176" s="5" t="s">
        <v>503</v>
      </c>
      <c r="B176" s="6"/>
      <c r="C176" s="6"/>
      <c r="D176" s="6"/>
      <c r="E176" s="6"/>
      <c r="F176" s="6"/>
      <c r="G176" s="6"/>
      <c r="H176" s="6">
        <v>160</v>
      </c>
      <c r="I176" s="6">
        <v>160</v>
      </c>
      <c r="M176" s="5" t="s">
        <v>503</v>
      </c>
      <c r="N176" s="6"/>
      <c r="O176" s="6"/>
      <c r="P176" s="6"/>
      <c r="Q176" s="6"/>
      <c r="R176" s="6"/>
      <c r="S176" s="6"/>
      <c r="T176" s="6">
        <v>160</v>
      </c>
      <c r="U176" s="6">
        <f t="shared" si="13"/>
        <v>160</v>
      </c>
      <c r="V176" s="35">
        <f t="shared" si="15"/>
        <v>2.889233991837914E-3</v>
      </c>
    </row>
    <row r="177" spans="1:22">
      <c r="A177" s="5" t="s">
        <v>24</v>
      </c>
      <c r="B177" s="6">
        <v>14</v>
      </c>
      <c r="C177" s="6">
        <v>28</v>
      </c>
      <c r="D177" s="6">
        <v>32</v>
      </c>
      <c r="E177" s="6">
        <v>23</v>
      </c>
      <c r="F177" s="6">
        <v>24</v>
      </c>
      <c r="G177" s="6">
        <v>24</v>
      </c>
      <c r="H177" s="6">
        <v>13</v>
      </c>
      <c r="I177" s="6">
        <v>158</v>
      </c>
      <c r="M177" s="5" t="s">
        <v>24</v>
      </c>
      <c r="N177" s="6">
        <v>14</v>
      </c>
      <c r="O177" s="6">
        <v>28</v>
      </c>
      <c r="P177" s="6">
        <v>32</v>
      </c>
      <c r="Q177" s="6">
        <v>23</v>
      </c>
      <c r="R177" s="6">
        <v>24</v>
      </c>
      <c r="S177" s="6">
        <v>24</v>
      </c>
      <c r="T177" s="6">
        <v>13</v>
      </c>
      <c r="U177" s="6">
        <f t="shared" si="13"/>
        <v>158</v>
      </c>
      <c r="V177" s="35">
        <f t="shared" si="15"/>
        <v>2.8531185669399398E-3</v>
      </c>
    </row>
    <row r="178" spans="1:22" hidden="1">
      <c r="A178" s="5" t="s">
        <v>196</v>
      </c>
      <c r="B178" s="6">
        <v>3</v>
      </c>
      <c r="C178" s="6">
        <v>1</v>
      </c>
      <c r="D178" s="6">
        <v>1</v>
      </c>
      <c r="E178" s="6">
        <v>14</v>
      </c>
      <c r="F178" s="6"/>
      <c r="G178" s="6"/>
      <c r="H178" s="6">
        <v>100</v>
      </c>
      <c r="I178" s="6">
        <v>119</v>
      </c>
      <c r="M178" s="5" t="s">
        <v>196</v>
      </c>
      <c r="N178" s="6">
        <v>3</v>
      </c>
      <c r="O178" s="6">
        <v>1</v>
      </c>
      <c r="P178" s="6">
        <v>1</v>
      </c>
      <c r="Q178" s="6">
        <v>14</v>
      </c>
      <c r="R178" s="6"/>
      <c r="S178" s="6"/>
      <c r="T178" s="6">
        <v>100</v>
      </c>
      <c r="U178" s="6">
        <f t="shared" si="13"/>
        <v>119</v>
      </c>
      <c r="V178" s="35">
        <f t="shared" si="15"/>
        <v>2.1488677814294485E-3</v>
      </c>
    </row>
    <row r="179" spans="1:22" hidden="1">
      <c r="A179" s="5" t="s">
        <v>358</v>
      </c>
      <c r="B179" s="6"/>
      <c r="C179" s="6"/>
      <c r="D179" s="6"/>
      <c r="E179" s="6">
        <v>15</v>
      </c>
      <c r="F179" s="6"/>
      <c r="G179" s="6">
        <v>50</v>
      </c>
      <c r="H179" s="6">
        <v>48</v>
      </c>
      <c r="I179" s="6">
        <v>113</v>
      </c>
      <c r="M179" s="5" t="s">
        <v>358</v>
      </c>
      <c r="N179" s="6"/>
      <c r="O179" s="6"/>
      <c r="P179" s="6"/>
      <c r="Q179" s="6">
        <v>15</v>
      </c>
      <c r="R179" s="6"/>
      <c r="S179" s="6">
        <v>50</v>
      </c>
      <c r="T179" s="6">
        <v>48</v>
      </c>
      <c r="U179" s="6">
        <f t="shared" si="13"/>
        <v>113</v>
      </c>
      <c r="V179" s="35">
        <f t="shared" si="15"/>
        <v>2.0405215067355268E-3</v>
      </c>
    </row>
    <row r="180" spans="1:22" hidden="1">
      <c r="A180" s="5" t="s">
        <v>145</v>
      </c>
      <c r="B180" s="6">
        <v>14</v>
      </c>
      <c r="C180" s="6">
        <v>16</v>
      </c>
      <c r="D180" s="6">
        <v>20</v>
      </c>
      <c r="E180" s="6">
        <v>14</v>
      </c>
      <c r="F180" s="6">
        <v>4</v>
      </c>
      <c r="G180" s="6">
        <v>6</v>
      </c>
      <c r="H180" s="6">
        <v>24</v>
      </c>
      <c r="I180" s="6">
        <v>98</v>
      </c>
      <c r="M180" s="5" t="s">
        <v>145</v>
      </c>
      <c r="N180" s="6">
        <v>14</v>
      </c>
      <c r="O180" s="6">
        <v>16</v>
      </c>
      <c r="P180" s="6">
        <v>20</v>
      </c>
      <c r="Q180" s="6">
        <v>14</v>
      </c>
      <c r="R180" s="6">
        <v>4</v>
      </c>
      <c r="S180" s="6">
        <v>6</v>
      </c>
      <c r="T180" s="6">
        <v>24</v>
      </c>
      <c r="U180" s="6">
        <f t="shared" si="13"/>
        <v>98</v>
      </c>
      <c r="V180" s="35">
        <f t="shared" si="15"/>
        <v>1.7696558200007222E-3</v>
      </c>
    </row>
    <row r="181" spans="1:22" hidden="1">
      <c r="A181" s="5" t="s">
        <v>464</v>
      </c>
      <c r="B181" s="6">
        <v>23</v>
      </c>
      <c r="C181" s="6"/>
      <c r="D181" s="6"/>
      <c r="E181" s="6">
        <v>8</v>
      </c>
      <c r="F181" s="6">
        <v>10</v>
      </c>
      <c r="G181" s="6"/>
      <c r="H181" s="6">
        <v>10</v>
      </c>
      <c r="I181" s="6">
        <v>51</v>
      </c>
      <c r="M181" s="5" t="s">
        <v>464</v>
      </c>
      <c r="N181" s="6">
        <v>23</v>
      </c>
      <c r="O181" s="6"/>
      <c r="P181" s="6"/>
      <c r="Q181" s="6">
        <v>8</v>
      </c>
      <c r="R181" s="6">
        <v>10</v>
      </c>
      <c r="S181" s="6"/>
      <c r="T181" s="6">
        <v>10</v>
      </c>
      <c r="U181" s="6">
        <f t="shared" si="13"/>
        <v>51</v>
      </c>
      <c r="V181" s="35">
        <f t="shared" si="15"/>
        <v>9.2094333489833511E-4</v>
      </c>
    </row>
    <row r="182" spans="1:22" hidden="1">
      <c r="A182" s="5" t="s">
        <v>306</v>
      </c>
      <c r="B182" s="6"/>
      <c r="C182" s="6">
        <v>1</v>
      </c>
      <c r="D182" s="6">
        <v>5</v>
      </c>
      <c r="E182" s="6"/>
      <c r="F182" s="6">
        <v>13</v>
      </c>
      <c r="G182" s="6">
        <v>12</v>
      </c>
      <c r="H182" s="6">
        <v>20</v>
      </c>
      <c r="I182" s="6">
        <v>51</v>
      </c>
      <c r="M182" s="5" t="s">
        <v>306</v>
      </c>
      <c r="N182" s="6"/>
      <c r="O182" s="6">
        <v>1</v>
      </c>
      <c r="P182" s="6">
        <v>5</v>
      </c>
      <c r="Q182" s="6"/>
      <c r="R182" s="6">
        <v>13</v>
      </c>
      <c r="S182" s="6">
        <v>12</v>
      </c>
      <c r="T182" s="6">
        <v>20</v>
      </c>
      <c r="U182" s="6">
        <f t="shared" si="13"/>
        <v>51</v>
      </c>
      <c r="V182" s="35">
        <f t="shared" si="15"/>
        <v>9.2094333489833511E-4</v>
      </c>
    </row>
    <row r="183" spans="1:22">
      <c r="A183" s="5" t="s">
        <v>327</v>
      </c>
      <c r="B183" s="6"/>
      <c r="C183" s="6"/>
      <c r="D183" s="6">
        <v>1</v>
      </c>
      <c r="E183" s="6"/>
      <c r="F183" s="6">
        <v>5</v>
      </c>
      <c r="G183" s="6">
        <v>2</v>
      </c>
      <c r="H183" s="6">
        <v>36</v>
      </c>
      <c r="I183" s="6">
        <v>44</v>
      </c>
      <c r="M183" s="5" t="s">
        <v>327</v>
      </c>
      <c r="N183" s="6"/>
      <c r="O183" s="6"/>
      <c r="P183" s="6">
        <v>1</v>
      </c>
      <c r="Q183" s="6"/>
      <c r="R183" s="6">
        <v>5</v>
      </c>
      <c r="S183" s="6">
        <v>2</v>
      </c>
      <c r="T183" s="6">
        <v>36</v>
      </c>
      <c r="U183" s="6">
        <f t="shared" si="13"/>
        <v>44</v>
      </c>
      <c r="V183" s="35">
        <f t="shared" si="15"/>
        <v>7.9453934775542637E-4</v>
      </c>
    </row>
    <row r="184" spans="1:22">
      <c r="A184" s="5" t="s">
        <v>17</v>
      </c>
      <c r="B184" s="6">
        <v>2</v>
      </c>
      <c r="C184" s="6">
        <v>2</v>
      </c>
      <c r="D184" s="6">
        <v>3</v>
      </c>
      <c r="E184" s="6">
        <v>14</v>
      </c>
      <c r="F184" s="6"/>
      <c r="G184" s="6">
        <v>15</v>
      </c>
      <c r="H184" s="6">
        <v>1</v>
      </c>
      <c r="I184" s="6">
        <v>37</v>
      </c>
      <c r="M184" s="5" t="s">
        <v>17</v>
      </c>
      <c r="N184" s="6">
        <v>2</v>
      </c>
      <c r="O184" s="6">
        <v>2</v>
      </c>
      <c r="P184" s="6">
        <v>3</v>
      </c>
      <c r="Q184" s="6">
        <v>14</v>
      </c>
      <c r="R184" s="6"/>
      <c r="S184" s="6">
        <v>15</v>
      </c>
      <c r="T184" s="6">
        <v>1</v>
      </c>
      <c r="U184" s="6">
        <f t="shared" si="13"/>
        <v>37</v>
      </c>
      <c r="V184" s="35">
        <f t="shared" si="15"/>
        <v>6.6813536061251764E-4</v>
      </c>
    </row>
    <row r="185" spans="1:22">
      <c r="A185" s="5" t="s">
        <v>307</v>
      </c>
      <c r="B185" s="6"/>
      <c r="C185" s="6">
        <v>10</v>
      </c>
      <c r="D185" s="6">
        <v>4</v>
      </c>
      <c r="E185" s="6"/>
      <c r="F185" s="6">
        <v>5</v>
      </c>
      <c r="G185" s="6">
        <v>8</v>
      </c>
      <c r="H185" s="6">
        <v>10</v>
      </c>
      <c r="I185" s="6">
        <v>37</v>
      </c>
      <c r="M185" s="5" t="s">
        <v>307</v>
      </c>
      <c r="N185" s="6"/>
      <c r="O185" s="6">
        <v>10</v>
      </c>
      <c r="P185" s="6">
        <v>4</v>
      </c>
      <c r="Q185" s="6"/>
      <c r="R185" s="6">
        <v>5</v>
      </c>
      <c r="S185" s="6">
        <v>8</v>
      </c>
      <c r="T185" s="6">
        <v>10</v>
      </c>
      <c r="U185" s="6">
        <f t="shared" si="13"/>
        <v>37</v>
      </c>
      <c r="V185" s="35">
        <f t="shared" si="15"/>
        <v>6.6813536061251764E-4</v>
      </c>
    </row>
    <row r="186" spans="1:22">
      <c r="A186" s="5" t="s">
        <v>298</v>
      </c>
      <c r="B186" s="6"/>
      <c r="C186" s="6">
        <v>11</v>
      </c>
      <c r="D186" s="6">
        <v>2</v>
      </c>
      <c r="E186" s="6"/>
      <c r="F186" s="6">
        <v>4</v>
      </c>
      <c r="G186" s="6">
        <v>3</v>
      </c>
      <c r="H186" s="6">
        <v>12</v>
      </c>
      <c r="I186" s="6">
        <v>32</v>
      </c>
      <c r="M186" s="5" t="s">
        <v>298</v>
      </c>
      <c r="N186" s="6"/>
      <c r="O186" s="6">
        <v>11</v>
      </c>
      <c r="P186" s="6">
        <v>2</v>
      </c>
      <c r="Q186" s="6"/>
      <c r="R186" s="6">
        <v>4</v>
      </c>
      <c r="S186" s="6">
        <v>3</v>
      </c>
      <c r="T186" s="6">
        <v>12</v>
      </c>
      <c r="U186" s="6">
        <f t="shared" si="13"/>
        <v>32</v>
      </c>
      <c r="V186" s="35">
        <f t="shared" si="15"/>
        <v>5.7784679836758279E-4</v>
      </c>
    </row>
    <row r="187" spans="1:22">
      <c r="A187" s="5" t="s">
        <v>390</v>
      </c>
      <c r="B187" s="6"/>
      <c r="C187" s="6"/>
      <c r="D187" s="6"/>
      <c r="E187" s="6"/>
      <c r="F187" s="6">
        <v>15</v>
      </c>
      <c r="G187" s="6">
        <v>15</v>
      </c>
      <c r="H187" s="6"/>
      <c r="I187" s="6">
        <v>30</v>
      </c>
      <c r="M187" s="5" t="s">
        <v>390</v>
      </c>
      <c r="N187" s="6"/>
      <c r="O187" s="6"/>
      <c r="P187" s="6"/>
      <c r="Q187" s="6"/>
      <c r="R187" s="6">
        <v>15</v>
      </c>
      <c r="S187" s="6">
        <v>15</v>
      </c>
      <c r="T187" s="6"/>
      <c r="U187" s="6">
        <f t="shared" si="13"/>
        <v>30</v>
      </c>
      <c r="V187" s="35">
        <f t="shared" si="15"/>
        <v>5.4173137346960891E-4</v>
      </c>
    </row>
    <row r="188" spans="1:22">
      <c r="A188" s="5" t="s">
        <v>292</v>
      </c>
      <c r="B188" s="6"/>
      <c r="C188" s="6">
        <v>4</v>
      </c>
      <c r="D188" s="6">
        <v>4</v>
      </c>
      <c r="E188" s="6"/>
      <c r="F188" s="6">
        <v>1</v>
      </c>
      <c r="G188" s="6">
        <v>3</v>
      </c>
      <c r="H188" s="6">
        <v>10</v>
      </c>
      <c r="I188" s="6">
        <v>22</v>
      </c>
      <c r="M188" s="5" t="s">
        <v>292</v>
      </c>
      <c r="N188" s="6"/>
      <c r="O188" s="6">
        <v>4</v>
      </c>
      <c r="P188" s="6">
        <v>4</v>
      </c>
      <c r="Q188" s="6"/>
      <c r="R188" s="6">
        <v>1</v>
      </c>
      <c r="S188" s="6">
        <v>3</v>
      </c>
      <c r="T188" s="6">
        <v>10</v>
      </c>
      <c r="U188" s="6">
        <f t="shared" si="13"/>
        <v>22</v>
      </c>
      <c r="V188" s="35">
        <f t="shared" si="15"/>
        <v>3.9726967387771319E-4</v>
      </c>
    </row>
    <row r="189" spans="1:22">
      <c r="A189" s="5" t="s">
        <v>510</v>
      </c>
      <c r="B189" s="6">
        <v>7</v>
      </c>
      <c r="C189" s="6">
        <v>0</v>
      </c>
      <c r="D189" s="6"/>
      <c r="E189" s="6"/>
      <c r="F189" s="6"/>
      <c r="G189" s="6">
        <v>3</v>
      </c>
      <c r="H189" s="6">
        <v>7</v>
      </c>
      <c r="I189" s="6">
        <v>17</v>
      </c>
      <c r="M189" s="5" t="s">
        <v>510</v>
      </c>
      <c r="N189" s="6">
        <v>7</v>
      </c>
      <c r="O189" s="6">
        <v>0</v>
      </c>
      <c r="P189" s="6"/>
      <c r="Q189" s="6"/>
      <c r="R189" s="6"/>
      <c r="S189" s="6">
        <v>3</v>
      </c>
      <c r="T189" s="6">
        <v>7</v>
      </c>
      <c r="U189" s="6">
        <f t="shared" si="13"/>
        <v>17</v>
      </c>
      <c r="V189" s="35">
        <f t="shared" si="15"/>
        <v>3.0698111163277839E-4</v>
      </c>
    </row>
    <row r="190" spans="1:22">
      <c r="A190" s="5" t="s">
        <v>113</v>
      </c>
      <c r="B190" s="6">
        <v>2</v>
      </c>
      <c r="C190" s="6"/>
      <c r="D190" s="6">
        <v>2</v>
      </c>
      <c r="E190" s="6">
        <v>4</v>
      </c>
      <c r="F190" s="6">
        <v>4</v>
      </c>
      <c r="G190" s="6">
        <v>4</v>
      </c>
      <c r="H190" s="6"/>
      <c r="I190" s="6">
        <v>16</v>
      </c>
      <c r="M190" s="5" t="s">
        <v>113</v>
      </c>
      <c r="N190" s="6">
        <v>2</v>
      </c>
      <c r="O190" s="6"/>
      <c r="P190" s="6">
        <v>2</v>
      </c>
      <c r="Q190" s="6">
        <v>4</v>
      </c>
      <c r="R190" s="6">
        <v>4</v>
      </c>
      <c r="S190" s="6">
        <v>4</v>
      </c>
      <c r="T190" s="6"/>
      <c r="U190" s="6">
        <f t="shared" si="13"/>
        <v>16</v>
      </c>
      <c r="V190" s="35">
        <f t="shared" si="15"/>
        <v>2.8892339918379139E-4</v>
      </c>
    </row>
    <row r="191" spans="1:22">
      <c r="A191" s="5" t="s">
        <v>393</v>
      </c>
      <c r="B191" s="6"/>
      <c r="C191" s="6"/>
      <c r="D191" s="6"/>
      <c r="E191" s="6"/>
      <c r="F191" s="6">
        <v>8</v>
      </c>
      <c r="G191" s="6">
        <v>8</v>
      </c>
      <c r="H191" s="6"/>
      <c r="I191" s="6">
        <v>16</v>
      </c>
      <c r="M191" s="5" t="s">
        <v>393</v>
      </c>
      <c r="N191" s="6"/>
      <c r="O191" s="6"/>
      <c r="P191" s="6"/>
      <c r="Q191" s="6"/>
      <c r="R191" s="6">
        <v>8</v>
      </c>
      <c r="S191" s="6">
        <v>8</v>
      </c>
      <c r="T191" s="6"/>
      <c r="U191" s="6">
        <f t="shared" si="13"/>
        <v>16</v>
      </c>
      <c r="V191" s="35">
        <f t="shared" si="15"/>
        <v>2.8892339918379139E-4</v>
      </c>
    </row>
    <row r="192" spans="1:22">
      <c r="A192" s="5" t="s">
        <v>303</v>
      </c>
      <c r="B192" s="6"/>
      <c r="C192" s="6">
        <v>3</v>
      </c>
      <c r="D192" s="6"/>
      <c r="E192" s="6"/>
      <c r="F192" s="6">
        <v>6</v>
      </c>
      <c r="G192" s="6">
        <v>3</v>
      </c>
      <c r="H192" s="6">
        <v>4</v>
      </c>
      <c r="I192" s="6">
        <v>16</v>
      </c>
      <c r="M192" s="5" t="s">
        <v>303</v>
      </c>
      <c r="N192" s="6"/>
      <c r="O192" s="6">
        <v>3</v>
      </c>
      <c r="P192" s="6"/>
      <c r="Q192" s="6"/>
      <c r="R192" s="6">
        <v>6</v>
      </c>
      <c r="S192" s="6">
        <v>3</v>
      </c>
      <c r="T192" s="6">
        <v>4</v>
      </c>
      <c r="U192" s="6">
        <f t="shared" si="13"/>
        <v>16</v>
      </c>
      <c r="V192" s="35">
        <f t="shared" si="15"/>
        <v>2.8892339918379139E-4</v>
      </c>
    </row>
    <row r="193" spans="1:22">
      <c r="A193" s="5" t="s">
        <v>334</v>
      </c>
      <c r="B193" s="6"/>
      <c r="C193" s="6"/>
      <c r="D193" s="6"/>
      <c r="E193" s="6">
        <v>15</v>
      </c>
      <c r="F193" s="6"/>
      <c r="G193" s="6"/>
      <c r="H193" s="6"/>
      <c r="I193" s="6">
        <v>15</v>
      </c>
      <c r="M193" s="5" t="s">
        <v>334</v>
      </c>
      <c r="N193" s="6"/>
      <c r="O193" s="6"/>
      <c r="P193" s="6"/>
      <c r="Q193" s="6">
        <v>15</v>
      </c>
      <c r="R193" s="6"/>
      <c r="S193" s="6"/>
      <c r="T193" s="6"/>
      <c r="U193" s="6">
        <f t="shared" si="13"/>
        <v>15</v>
      </c>
      <c r="V193" s="35">
        <f t="shared" si="15"/>
        <v>2.7086568673480446E-4</v>
      </c>
    </row>
    <row r="194" spans="1:22">
      <c r="A194" s="5" t="s">
        <v>304</v>
      </c>
      <c r="B194" s="6"/>
      <c r="C194" s="6">
        <v>3</v>
      </c>
      <c r="D194" s="6">
        <v>3</v>
      </c>
      <c r="E194" s="6"/>
      <c r="F194" s="6">
        <v>3</v>
      </c>
      <c r="G194" s="6">
        <v>1</v>
      </c>
      <c r="H194" s="6">
        <v>4</v>
      </c>
      <c r="I194" s="6">
        <v>14</v>
      </c>
      <c r="M194" s="5" t="s">
        <v>304</v>
      </c>
      <c r="N194" s="6"/>
      <c r="O194" s="6">
        <v>3</v>
      </c>
      <c r="P194" s="6">
        <v>3</v>
      </c>
      <c r="Q194" s="6"/>
      <c r="R194" s="6">
        <v>3</v>
      </c>
      <c r="S194" s="6">
        <v>1</v>
      </c>
      <c r="T194" s="6">
        <v>4</v>
      </c>
      <c r="U194" s="6">
        <f t="shared" si="13"/>
        <v>14</v>
      </c>
      <c r="V194" s="35">
        <f t="shared" si="15"/>
        <v>2.5280797428581746E-4</v>
      </c>
    </row>
    <row r="195" spans="1:22">
      <c r="A195" s="5" t="s">
        <v>301</v>
      </c>
      <c r="B195" s="6"/>
      <c r="C195" s="6">
        <v>2</v>
      </c>
      <c r="D195" s="6"/>
      <c r="E195" s="6"/>
      <c r="F195" s="6">
        <v>6</v>
      </c>
      <c r="G195" s="6">
        <v>3</v>
      </c>
      <c r="H195" s="6">
        <v>2</v>
      </c>
      <c r="I195" s="6">
        <v>13</v>
      </c>
      <c r="M195" s="5" t="s">
        <v>301</v>
      </c>
      <c r="N195" s="6"/>
      <c r="O195" s="6">
        <v>2</v>
      </c>
      <c r="P195" s="6"/>
      <c r="Q195" s="6"/>
      <c r="R195" s="6">
        <v>6</v>
      </c>
      <c r="S195" s="6">
        <v>3</v>
      </c>
      <c r="T195" s="6">
        <v>2</v>
      </c>
      <c r="U195" s="6">
        <f t="shared" si="13"/>
        <v>13</v>
      </c>
      <c r="V195" s="35">
        <f t="shared" si="15"/>
        <v>2.347502618368305E-4</v>
      </c>
    </row>
    <row r="196" spans="1:22">
      <c r="A196" s="5" t="s">
        <v>461</v>
      </c>
      <c r="B196" s="6"/>
      <c r="C196" s="6"/>
      <c r="D196" s="6"/>
      <c r="E196" s="6"/>
      <c r="F196" s="6">
        <v>6</v>
      </c>
      <c r="G196" s="6"/>
      <c r="H196" s="6">
        <v>4</v>
      </c>
      <c r="I196" s="6">
        <v>10</v>
      </c>
      <c r="M196" s="5" t="s">
        <v>461</v>
      </c>
      <c r="N196" s="6"/>
      <c r="O196" s="6"/>
      <c r="P196" s="6"/>
      <c r="Q196" s="6"/>
      <c r="R196" s="6">
        <v>6</v>
      </c>
      <c r="S196" s="6"/>
      <c r="T196" s="6">
        <v>4</v>
      </c>
      <c r="U196" s="6">
        <f t="shared" si="13"/>
        <v>10</v>
      </c>
      <c r="V196" s="35">
        <f t="shared" si="15"/>
        <v>1.8057712448986963E-4</v>
      </c>
    </row>
    <row r="197" spans="1:22">
      <c r="A197" s="5" t="s">
        <v>300</v>
      </c>
      <c r="B197" s="6"/>
      <c r="C197" s="6">
        <v>4</v>
      </c>
      <c r="D197" s="6">
        <v>3</v>
      </c>
      <c r="E197" s="6"/>
      <c r="F197" s="6"/>
      <c r="G197" s="6"/>
      <c r="H197" s="6"/>
      <c r="I197" s="6">
        <v>7</v>
      </c>
      <c r="M197" s="5" t="s">
        <v>300</v>
      </c>
      <c r="N197" s="6"/>
      <c r="O197" s="6">
        <v>4</v>
      </c>
      <c r="P197" s="6">
        <v>3</v>
      </c>
      <c r="Q197" s="6"/>
      <c r="R197" s="6"/>
      <c r="S197" s="6"/>
      <c r="T197" s="6"/>
      <c r="U197" s="6">
        <f t="shared" si="13"/>
        <v>7</v>
      </c>
      <c r="V197" s="35">
        <f t="shared" si="15"/>
        <v>1.2640398714290873E-4</v>
      </c>
    </row>
    <row r="198" spans="1:22">
      <c r="A198" s="5" t="s">
        <v>511</v>
      </c>
      <c r="B198" s="6"/>
      <c r="C198" s="6"/>
      <c r="D198" s="6"/>
      <c r="E198" s="6"/>
      <c r="F198" s="6"/>
      <c r="G198" s="6"/>
      <c r="H198" s="6">
        <v>6</v>
      </c>
      <c r="I198" s="6">
        <v>6</v>
      </c>
      <c r="M198" s="5" t="s">
        <v>511</v>
      </c>
      <c r="N198" s="6"/>
      <c r="O198" s="6"/>
      <c r="P198" s="6"/>
      <c r="Q198" s="6"/>
      <c r="R198" s="6"/>
      <c r="S198" s="6"/>
      <c r="T198" s="6">
        <v>6</v>
      </c>
      <c r="U198" s="6">
        <f t="shared" si="13"/>
        <v>6</v>
      </c>
      <c r="V198" s="35">
        <f t="shared" si="15"/>
        <v>1.0834627469392178E-4</v>
      </c>
    </row>
    <row r="199" spans="1:22">
      <c r="A199" s="5" t="s">
        <v>305</v>
      </c>
      <c r="B199" s="6"/>
      <c r="C199" s="6">
        <v>3</v>
      </c>
      <c r="D199" s="6"/>
      <c r="E199" s="6"/>
      <c r="F199" s="6"/>
      <c r="G199" s="6"/>
      <c r="H199" s="6">
        <v>2</v>
      </c>
      <c r="I199" s="6">
        <v>5</v>
      </c>
      <c r="M199" s="5" t="s">
        <v>305</v>
      </c>
      <c r="N199" s="6"/>
      <c r="O199" s="6">
        <v>3</v>
      </c>
      <c r="P199" s="6"/>
      <c r="Q199" s="6"/>
      <c r="R199" s="6"/>
      <c r="S199" s="6"/>
      <c r="T199" s="6">
        <v>2</v>
      </c>
      <c r="U199" s="6">
        <f t="shared" ref="U199:U204" si="16">SUM(N199:T199)</f>
        <v>5</v>
      </c>
      <c r="V199" s="35">
        <f t="shared" ref="V199:V200" si="17">+U199/$U$205</f>
        <v>9.0288562244934814E-5</v>
      </c>
    </row>
    <row r="200" spans="1:22">
      <c r="A200" s="5" t="s">
        <v>321</v>
      </c>
      <c r="B200" s="6"/>
      <c r="C200" s="6"/>
      <c r="D200" s="6">
        <v>4</v>
      </c>
      <c r="E200" s="6"/>
      <c r="F200" s="6"/>
      <c r="G200" s="6"/>
      <c r="H200" s="6"/>
      <c r="I200" s="6">
        <v>4</v>
      </c>
      <c r="M200" s="5" t="s">
        <v>321</v>
      </c>
      <c r="N200" s="6"/>
      <c r="O200" s="6"/>
      <c r="P200" s="6">
        <v>4</v>
      </c>
      <c r="Q200" s="6"/>
      <c r="R200" s="6"/>
      <c r="S200" s="6"/>
      <c r="T200" s="6"/>
      <c r="U200" s="6">
        <f t="shared" si="16"/>
        <v>4</v>
      </c>
      <c r="V200" s="35">
        <f t="shared" si="17"/>
        <v>7.2230849795947849E-5</v>
      </c>
    </row>
    <row r="201" spans="1:22">
      <c r="A201" s="5" t="s">
        <v>147</v>
      </c>
      <c r="B201" s="6">
        <v>2</v>
      </c>
      <c r="C201" s="6">
        <v>2</v>
      </c>
      <c r="D201" s="6"/>
      <c r="E201" s="6"/>
      <c r="F201" s="6"/>
      <c r="G201" s="6"/>
      <c r="H201" s="6"/>
      <c r="I201" s="6">
        <v>4</v>
      </c>
      <c r="M201" s="5" t="s">
        <v>147</v>
      </c>
      <c r="N201" s="6">
        <v>2</v>
      </c>
      <c r="O201" s="6">
        <v>2</v>
      </c>
      <c r="P201" s="6"/>
      <c r="Q201" s="6"/>
      <c r="R201" s="6"/>
      <c r="S201" s="6"/>
      <c r="T201" s="6"/>
      <c r="U201" s="6">
        <f t="shared" si="16"/>
        <v>4</v>
      </c>
      <c r="V201" s="35">
        <f t="shared" ref="V201:V204" si="18">+U201/$U$205</f>
        <v>7.2230849795947849E-5</v>
      </c>
    </row>
    <row r="202" spans="1:22">
      <c r="A202" s="5" t="s">
        <v>391</v>
      </c>
      <c r="B202" s="6"/>
      <c r="C202" s="6"/>
      <c r="D202" s="6"/>
      <c r="E202" s="6"/>
      <c r="F202" s="6">
        <v>4</v>
      </c>
      <c r="G202" s="6"/>
      <c r="H202" s="6"/>
      <c r="I202" s="6">
        <v>4</v>
      </c>
      <c r="M202" s="5" t="s">
        <v>391</v>
      </c>
      <c r="N202" s="6"/>
      <c r="O202" s="6"/>
      <c r="P202" s="6"/>
      <c r="Q202" s="6"/>
      <c r="R202" s="6">
        <v>4</v>
      </c>
      <c r="S202" s="6"/>
      <c r="T202" s="6"/>
      <c r="U202" s="6">
        <f t="shared" si="16"/>
        <v>4</v>
      </c>
      <c r="V202" s="35">
        <f t="shared" si="18"/>
        <v>7.2230849795947849E-5</v>
      </c>
    </row>
    <row r="203" spans="1:22">
      <c r="A203" s="5" t="s">
        <v>457</v>
      </c>
      <c r="B203" s="6"/>
      <c r="C203" s="6"/>
      <c r="D203" s="6"/>
      <c r="E203" s="6">
        <v>4</v>
      </c>
      <c r="F203" s="6"/>
      <c r="G203" s="6"/>
      <c r="H203" s="6"/>
      <c r="I203" s="6">
        <v>4</v>
      </c>
      <c r="M203" s="5" t="s">
        <v>457</v>
      </c>
      <c r="N203" s="6"/>
      <c r="O203" s="6"/>
      <c r="P203" s="6"/>
      <c r="Q203" s="6">
        <v>4</v>
      </c>
      <c r="R203" s="6"/>
      <c r="S203" s="6"/>
      <c r="T203" s="6"/>
      <c r="U203" s="6">
        <f t="shared" si="16"/>
        <v>4</v>
      </c>
      <c r="V203" s="35">
        <f t="shared" si="18"/>
        <v>7.2230849795947849E-5</v>
      </c>
    </row>
    <row r="204" spans="1:22">
      <c r="A204" s="5" t="s">
        <v>389</v>
      </c>
      <c r="B204" s="6"/>
      <c r="C204" s="6"/>
      <c r="D204" s="6"/>
      <c r="E204" s="6"/>
      <c r="F204" s="6">
        <v>1</v>
      </c>
      <c r="G204" s="6"/>
      <c r="H204" s="6"/>
      <c r="I204" s="6">
        <v>1</v>
      </c>
      <c r="M204" s="5" t="s">
        <v>389</v>
      </c>
      <c r="N204" s="6"/>
      <c r="O204" s="6"/>
      <c r="P204" s="6"/>
      <c r="Q204" s="6"/>
      <c r="R204" s="6">
        <v>1</v>
      </c>
      <c r="S204" s="6"/>
      <c r="T204" s="6"/>
      <c r="U204" s="6">
        <f t="shared" si="16"/>
        <v>1</v>
      </c>
      <c r="V204" s="35">
        <f t="shared" si="18"/>
        <v>1.8057712448986962E-5</v>
      </c>
    </row>
    <row r="205" spans="1:22" ht="13.8">
      <c r="A205" s="5" t="s">
        <v>421</v>
      </c>
      <c r="B205" s="6">
        <v>4725</v>
      </c>
      <c r="C205" s="6">
        <v>5065</v>
      </c>
      <c r="D205" s="6">
        <v>3669</v>
      </c>
      <c r="E205" s="6">
        <v>5928</v>
      </c>
      <c r="F205" s="6">
        <v>10174</v>
      </c>
      <c r="G205" s="6">
        <v>13764</v>
      </c>
      <c r="H205" s="6">
        <v>12053</v>
      </c>
      <c r="I205" s="6">
        <v>55378</v>
      </c>
      <c r="M205" s="49" t="s">
        <v>421</v>
      </c>
      <c r="N205" s="49">
        <f>SUM(N135:N204)</f>
        <v>4725</v>
      </c>
      <c r="O205" s="49">
        <f t="shared" ref="O205:V205" si="19">SUM(O135:O204)</f>
        <v>5065</v>
      </c>
      <c r="P205" s="49">
        <f t="shared" si="19"/>
        <v>3669</v>
      </c>
      <c r="Q205" s="49">
        <f t="shared" si="19"/>
        <v>5928</v>
      </c>
      <c r="R205" s="49">
        <f t="shared" si="19"/>
        <v>10174</v>
      </c>
      <c r="S205" s="49">
        <f t="shared" si="19"/>
        <v>13764</v>
      </c>
      <c r="T205" s="49">
        <f t="shared" si="19"/>
        <v>12053</v>
      </c>
      <c r="U205" s="49">
        <f t="shared" si="19"/>
        <v>55378</v>
      </c>
      <c r="V205" s="51">
        <f t="shared" si="19"/>
        <v>0.99999999999999978</v>
      </c>
    </row>
    <row r="207" spans="1:22" hidden="1"/>
    <row r="208" spans="1:22" hidden="1"/>
    <row r="209" spans="1:21" ht="17.399999999999999">
      <c r="M209" s="38" t="s">
        <v>446</v>
      </c>
    </row>
    <row r="210" spans="1:21">
      <c r="A210" s="4" t="s">
        <v>423</v>
      </c>
      <c r="B210" s="4" t="s">
        <v>432</v>
      </c>
    </row>
    <row r="211" spans="1:21" s="33" customFormat="1" ht="27.6">
      <c r="A211" s="57" t="s">
        <v>414</v>
      </c>
      <c r="B211" s="33" t="s">
        <v>415</v>
      </c>
      <c r="C211" s="33" t="s">
        <v>416</v>
      </c>
      <c r="D211" s="33" t="s">
        <v>417</v>
      </c>
      <c r="E211" s="33" t="s">
        <v>418</v>
      </c>
      <c r="F211" s="33" t="s">
        <v>419</v>
      </c>
      <c r="G211" s="33" t="s">
        <v>420</v>
      </c>
      <c r="H211" s="33" t="s">
        <v>512</v>
      </c>
      <c r="I211" s="33" t="s">
        <v>421</v>
      </c>
      <c r="M211" s="58" t="s">
        <v>438</v>
      </c>
      <c r="N211" s="58" t="s">
        <v>415</v>
      </c>
      <c r="O211" s="58" t="s">
        <v>416</v>
      </c>
      <c r="P211" s="58" t="s">
        <v>417</v>
      </c>
      <c r="Q211" s="58" t="s">
        <v>418</v>
      </c>
      <c r="R211" s="58" t="s">
        <v>419</v>
      </c>
      <c r="S211" s="58" t="s">
        <v>420</v>
      </c>
      <c r="T211" s="39" t="s">
        <v>512</v>
      </c>
      <c r="U211" s="39" t="s">
        <v>516</v>
      </c>
    </row>
    <row r="212" spans="1:21">
      <c r="A212" s="5" t="s">
        <v>453</v>
      </c>
      <c r="B212" s="6">
        <v>1195</v>
      </c>
      <c r="C212" s="6">
        <v>1512</v>
      </c>
      <c r="D212" s="6">
        <v>814</v>
      </c>
      <c r="E212" s="6">
        <v>1220</v>
      </c>
      <c r="F212" s="6"/>
      <c r="G212" s="6">
        <v>1108</v>
      </c>
      <c r="H212" s="6">
        <v>1563</v>
      </c>
      <c r="I212" s="6">
        <v>7412</v>
      </c>
      <c r="M212" s="15" t="s">
        <v>453</v>
      </c>
      <c r="N212" s="34">
        <v>1195</v>
      </c>
      <c r="O212" s="34">
        <v>1512</v>
      </c>
      <c r="P212" s="34">
        <v>814</v>
      </c>
      <c r="Q212" s="34">
        <v>1220</v>
      </c>
      <c r="R212" s="34"/>
      <c r="S212" s="34">
        <v>1108</v>
      </c>
      <c r="T212" s="34">
        <v>1563</v>
      </c>
      <c r="U212" s="34">
        <v>7412</v>
      </c>
    </row>
    <row r="213" spans="1:21">
      <c r="A213" s="14" t="s">
        <v>41</v>
      </c>
      <c r="B213" s="6">
        <v>871</v>
      </c>
      <c r="C213" s="6">
        <v>736</v>
      </c>
      <c r="D213" s="6">
        <v>814</v>
      </c>
      <c r="E213" s="6">
        <v>779</v>
      </c>
      <c r="F213" s="6"/>
      <c r="G213" s="6">
        <v>808</v>
      </c>
      <c r="H213" s="6">
        <v>1072</v>
      </c>
      <c r="I213" s="6">
        <v>5080</v>
      </c>
      <c r="M213" s="14" t="s">
        <v>41</v>
      </c>
      <c r="N213" s="6">
        <v>871</v>
      </c>
      <c r="O213" s="6">
        <v>736</v>
      </c>
      <c r="P213" s="6">
        <v>814</v>
      </c>
      <c r="Q213" s="6">
        <v>779</v>
      </c>
      <c r="R213" s="6"/>
      <c r="S213" s="6">
        <v>808</v>
      </c>
      <c r="T213" s="6">
        <v>1072</v>
      </c>
      <c r="U213" s="6">
        <v>5080</v>
      </c>
    </row>
    <row r="214" spans="1:21">
      <c r="A214" s="14" t="s">
        <v>215</v>
      </c>
      <c r="B214" s="6">
        <v>324</v>
      </c>
      <c r="C214" s="6">
        <v>776</v>
      </c>
      <c r="D214" s="6"/>
      <c r="E214" s="6">
        <v>441</v>
      </c>
      <c r="F214" s="6"/>
      <c r="G214" s="6">
        <v>300</v>
      </c>
      <c r="H214" s="6">
        <v>491</v>
      </c>
      <c r="I214" s="6">
        <v>2332</v>
      </c>
      <c r="M214" s="14" t="s">
        <v>215</v>
      </c>
      <c r="N214" s="6">
        <v>324</v>
      </c>
      <c r="O214" s="6">
        <v>776</v>
      </c>
      <c r="P214" s="6"/>
      <c r="Q214" s="6">
        <v>441</v>
      </c>
      <c r="R214" s="6"/>
      <c r="S214" s="6">
        <v>300</v>
      </c>
      <c r="T214" s="6">
        <v>491</v>
      </c>
      <c r="U214" s="6">
        <v>2332</v>
      </c>
    </row>
    <row r="215" spans="1:21">
      <c r="A215" s="5" t="s">
        <v>465</v>
      </c>
      <c r="B215" s="6">
        <v>112</v>
      </c>
      <c r="C215" s="6">
        <v>108</v>
      </c>
      <c r="D215" s="6">
        <v>31</v>
      </c>
      <c r="E215" s="6">
        <v>295</v>
      </c>
      <c r="F215" s="6">
        <v>2966</v>
      </c>
      <c r="G215" s="6">
        <v>3224</v>
      </c>
      <c r="H215" s="6"/>
      <c r="I215" s="6">
        <v>6736</v>
      </c>
      <c r="M215" s="15" t="s">
        <v>465</v>
      </c>
      <c r="N215" s="34">
        <v>112</v>
      </c>
      <c r="O215" s="34">
        <v>108</v>
      </c>
      <c r="P215" s="34">
        <v>31</v>
      </c>
      <c r="Q215" s="34">
        <v>295</v>
      </c>
      <c r="R215" s="34">
        <v>2966</v>
      </c>
      <c r="S215" s="34">
        <v>3224</v>
      </c>
      <c r="T215" s="34"/>
      <c r="U215" s="34">
        <v>6736</v>
      </c>
    </row>
    <row r="216" spans="1:21">
      <c r="A216" s="14" t="s">
        <v>250</v>
      </c>
      <c r="B216" s="6"/>
      <c r="C216" s="6">
        <v>11</v>
      </c>
      <c r="D216" s="6"/>
      <c r="E216" s="6"/>
      <c r="F216" s="6">
        <v>2470</v>
      </c>
      <c r="G216" s="6">
        <v>2780</v>
      </c>
      <c r="H216" s="6"/>
      <c r="I216" s="6">
        <v>5261</v>
      </c>
      <c r="M216" s="14" t="s">
        <v>250</v>
      </c>
      <c r="N216" s="6"/>
      <c r="O216" s="6">
        <v>11</v>
      </c>
      <c r="P216" s="6"/>
      <c r="Q216" s="6"/>
      <c r="R216" s="6">
        <v>2470</v>
      </c>
      <c r="S216" s="6">
        <v>2780</v>
      </c>
      <c r="T216" s="6"/>
      <c r="U216" s="6">
        <v>5261</v>
      </c>
    </row>
    <row r="217" spans="1:21">
      <c r="A217" s="14" t="s">
        <v>186</v>
      </c>
      <c r="B217" s="6">
        <v>112</v>
      </c>
      <c r="C217" s="6">
        <v>89</v>
      </c>
      <c r="D217" s="6">
        <v>31</v>
      </c>
      <c r="E217" s="6">
        <v>294</v>
      </c>
      <c r="F217" s="6">
        <v>496</v>
      </c>
      <c r="G217" s="6">
        <v>444</v>
      </c>
      <c r="H217" s="6"/>
      <c r="I217" s="6">
        <v>1466</v>
      </c>
      <c r="M217" s="14" t="s">
        <v>186</v>
      </c>
      <c r="N217" s="6">
        <v>112</v>
      </c>
      <c r="O217" s="6">
        <v>89</v>
      </c>
      <c r="P217" s="6">
        <v>31</v>
      </c>
      <c r="Q217" s="6">
        <v>294</v>
      </c>
      <c r="R217" s="6">
        <v>496</v>
      </c>
      <c r="S217" s="6">
        <v>444</v>
      </c>
      <c r="T217" s="6"/>
      <c r="U217" s="6">
        <v>1466</v>
      </c>
    </row>
    <row r="218" spans="1:21">
      <c r="A218" s="14" t="s">
        <v>246</v>
      </c>
      <c r="B218" s="6"/>
      <c r="C218" s="6">
        <v>8</v>
      </c>
      <c r="D218" s="6"/>
      <c r="E218" s="6">
        <v>1</v>
      </c>
      <c r="F218" s="6"/>
      <c r="G218" s="6"/>
      <c r="H218" s="6"/>
      <c r="I218" s="6">
        <v>9</v>
      </c>
      <c r="M218" s="14" t="s">
        <v>246</v>
      </c>
      <c r="N218" s="6"/>
      <c r="O218" s="6">
        <v>8</v>
      </c>
      <c r="P218" s="6"/>
      <c r="Q218" s="6">
        <v>1</v>
      </c>
      <c r="R218" s="6"/>
      <c r="S218" s="6"/>
      <c r="T218" s="6"/>
      <c r="U218" s="6">
        <v>9</v>
      </c>
    </row>
    <row r="219" spans="1:21">
      <c r="A219" s="5" t="s">
        <v>338</v>
      </c>
      <c r="B219" s="6"/>
      <c r="C219" s="6"/>
      <c r="D219" s="6"/>
      <c r="E219" s="6">
        <v>485</v>
      </c>
      <c r="F219" s="6">
        <v>1363</v>
      </c>
      <c r="G219" s="6">
        <v>1823</v>
      </c>
      <c r="H219" s="6">
        <v>1690</v>
      </c>
      <c r="I219" s="6">
        <v>5361</v>
      </c>
      <c r="M219" s="15" t="s">
        <v>338</v>
      </c>
      <c r="N219" s="34"/>
      <c r="O219" s="34"/>
      <c r="P219" s="34"/>
      <c r="Q219" s="34">
        <v>485</v>
      </c>
      <c r="R219" s="34">
        <v>1363</v>
      </c>
      <c r="S219" s="34">
        <v>1823</v>
      </c>
      <c r="T219" s="34">
        <v>1690</v>
      </c>
      <c r="U219" s="34">
        <v>5361</v>
      </c>
    </row>
    <row r="220" spans="1:21">
      <c r="A220" s="14" t="s">
        <v>353</v>
      </c>
      <c r="B220" s="6"/>
      <c r="C220" s="6"/>
      <c r="D220" s="6"/>
      <c r="E220" s="6">
        <v>440</v>
      </c>
      <c r="F220" s="6">
        <v>1222</v>
      </c>
      <c r="G220" s="6">
        <v>1637</v>
      </c>
      <c r="H220" s="6">
        <v>1481</v>
      </c>
      <c r="I220" s="6">
        <v>4780</v>
      </c>
      <c r="M220" s="14" t="s">
        <v>353</v>
      </c>
      <c r="N220" s="6"/>
      <c r="O220" s="6"/>
      <c r="P220" s="6"/>
      <c r="Q220" s="6">
        <v>440</v>
      </c>
      <c r="R220" s="6">
        <v>1222</v>
      </c>
      <c r="S220" s="6">
        <v>1637</v>
      </c>
      <c r="T220" s="6">
        <v>1481</v>
      </c>
      <c r="U220" s="6">
        <v>4780</v>
      </c>
    </row>
    <row r="221" spans="1:21">
      <c r="A221" s="14" t="s">
        <v>340</v>
      </c>
      <c r="B221" s="6"/>
      <c r="C221" s="6"/>
      <c r="D221" s="6"/>
      <c r="E221" s="6">
        <v>9</v>
      </c>
      <c r="F221" s="6">
        <v>109</v>
      </c>
      <c r="G221" s="6">
        <v>94</v>
      </c>
      <c r="H221" s="6">
        <v>95</v>
      </c>
      <c r="I221" s="6">
        <v>307</v>
      </c>
      <c r="M221" s="14" t="s">
        <v>340</v>
      </c>
      <c r="N221" s="6"/>
      <c r="O221" s="6"/>
      <c r="P221" s="6"/>
      <c r="Q221" s="6">
        <v>9</v>
      </c>
      <c r="R221" s="6">
        <v>109</v>
      </c>
      <c r="S221" s="6">
        <v>94</v>
      </c>
      <c r="T221" s="6">
        <v>95</v>
      </c>
      <c r="U221" s="6">
        <v>307</v>
      </c>
    </row>
    <row r="222" spans="1:21">
      <c r="A222" s="14" t="s">
        <v>339</v>
      </c>
      <c r="B222" s="6"/>
      <c r="C222" s="6"/>
      <c r="D222" s="6"/>
      <c r="E222" s="6">
        <v>28</v>
      </c>
      <c r="F222" s="6">
        <v>32</v>
      </c>
      <c r="G222" s="6">
        <v>92</v>
      </c>
      <c r="H222" s="6">
        <v>114</v>
      </c>
      <c r="I222" s="6">
        <v>266</v>
      </c>
      <c r="M222" s="14" t="s">
        <v>339</v>
      </c>
      <c r="N222" s="6"/>
      <c r="O222" s="6"/>
      <c r="P222" s="6"/>
      <c r="Q222" s="6">
        <v>28</v>
      </c>
      <c r="R222" s="6">
        <v>32</v>
      </c>
      <c r="S222" s="6">
        <v>92</v>
      </c>
      <c r="T222" s="6">
        <v>114</v>
      </c>
      <c r="U222" s="6">
        <v>266</v>
      </c>
    </row>
    <row r="223" spans="1:21">
      <c r="A223" s="14" t="s">
        <v>170</v>
      </c>
      <c r="B223" s="6"/>
      <c r="C223" s="6"/>
      <c r="D223" s="6"/>
      <c r="E223" s="6">
        <v>8</v>
      </c>
      <c r="F223" s="6"/>
      <c r="G223" s="6"/>
      <c r="H223" s="6"/>
      <c r="I223" s="6">
        <v>8</v>
      </c>
      <c r="M223" s="14" t="s">
        <v>170</v>
      </c>
      <c r="N223" s="6"/>
      <c r="O223" s="6"/>
      <c r="P223" s="6"/>
      <c r="Q223" s="6">
        <v>8</v>
      </c>
      <c r="R223" s="6"/>
      <c r="S223" s="6"/>
      <c r="T223" s="6"/>
      <c r="U223" s="6">
        <v>8</v>
      </c>
    </row>
    <row r="224" spans="1:21">
      <c r="A224" s="5" t="s">
        <v>68</v>
      </c>
      <c r="B224" s="6">
        <v>529</v>
      </c>
      <c r="C224" s="6">
        <v>491</v>
      </c>
      <c r="D224" s="6">
        <v>517</v>
      </c>
      <c r="E224" s="6">
        <v>505</v>
      </c>
      <c r="F224" s="6">
        <v>512</v>
      </c>
      <c r="G224" s="6">
        <v>542</v>
      </c>
      <c r="H224" s="6">
        <v>579</v>
      </c>
      <c r="I224" s="6">
        <v>3675</v>
      </c>
      <c r="M224" s="15" t="s">
        <v>68</v>
      </c>
      <c r="N224" s="34">
        <v>529</v>
      </c>
      <c r="O224" s="34">
        <v>491</v>
      </c>
      <c r="P224" s="34">
        <v>517</v>
      </c>
      <c r="Q224" s="34">
        <v>505</v>
      </c>
      <c r="R224" s="34">
        <v>512</v>
      </c>
      <c r="S224" s="34">
        <v>542</v>
      </c>
      <c r="T224" s="34">
        <v>579</v>
      </c>
      <c r="U224" s="34">
        <v>3675</v>
      </c>
    </row>
    <row r="225" spans="1:21">
      <c r="A225" s="14" t="s">
        <v>257</v>
      </c>
      <c r="B225" s="6"/>
      <c r="C225" s="6">
        <v>491</v>
      </c>
      <c r="D225" s="6">
        <v>517</v>
      </c>
      <c r="E225" s="6">
        <v>505</v>
      </c>
      <c r="F225" s="6">
        <v>512</v>
      </c>
      <c r="G225" s="6">
        <v>542</v>
      </c>
      <c r="H225" s="6">
        <v>579</v>
      </c>
      <c r="I225" s="6">
        <v>3146</v>
      </c>
      <c r="M225" s="14" t="s">
        <v>257</v>
      </c>
      <c r="N225" s="6"/>
      <c r="O225" s="6">
        <v>491</v>
      </c>
      <c r="P225" s="6">
        <v>517</v>
      </c>
      <c r="Q225" s="6">
        <v>505</v>
      </c>
      <c r="R225" s="6">
        <v>512</v>
      </c>
      <c r="S225" s="6">
        <v>542</v>
      </c>
      <c r="T225" s="6">
        <v>579</v>
      </c>
      <c r="U225" s="6">
        <v>3146</v>
      </c>
    </row>
    <row r="226" spans="1:21">
      <c r="A226" s="14" t="s">
        <v>69</v>
      </c>
      <c r="B226" s="6">
        <v>529</v>
      </c>
      <c r="C226" s="6"/>
      <c r="D226" s="6"/>
      <c r="E226" s="6"/>
      <c r="F226" s="6"/>
      <c r="G226" s="6"/>
      <c r="H226" s="6"/>
      <c r="I226" s="6">
        <v>529</v>
      </c>
      <c r="M226" s="14" t="s">
        <v>69</v>
      </c>
      <c r="N226" s="6">
        <v>529</v>
      </c>
      <c r="O226" s="6"/>
      <c r="P226" s="6"/>
      <c r="Q226" s="6"/>
      <c r="R226" s="6"/>
      <c r="S226" s="6"/>
      <c r="T226" s="6"/>
      <c r="U226" s="6">
        <v>529</v>
      </c>
    </row>
    <row r="227" spans="1:21">
      <c r="A227" s="5" t="s">
        <v>34</v>
      </c>
      <c r="B227" s="6">
        <v>470</v>
      </c>
      <c r="C227" s="6">
        <v>456</v>
      </c>
      <c r="D227" s="6">
        <v>453</v>
      </c>
      <c r="E227" s="6">
        <v>434</v>
      </c>
      <c r="F227" s="6">
        <v>343</v>
      </c>
      <c r="G227" s="6">
        <v>514</v>
      </c>
      <c r="H227" s="6">
        <v>415</v>
      </c>
      <c r="I227" s="6">
        <v>3085</v>
      </c>
      <c r="M227" s="15" t="s">
        <v>34</v>
      </c>
      <c r="N227" s="34">
        <v>470</v>
      </c>
      <c r="O227" s="34">
        <v>456</v>
      </c>
      <c r="P227" s="34">
        <v>453</v>
      </c>
      <c r="Q227" s="34">
        <v>434</v>
      </c>
      <c r="R227" s="34">
        <v>343</v>
      </c>
      <c r="S227" s="34">
        <v>514</v>
      </c>
      <c r="T227" s="34">
        <v>415</v>
      </c>
      <c r="U227" s="34">
        <v>3085</v>
      </c>
    </row>
    <row r="228" spans="1:21">
      <c r="A228" s="14" t="s">
        <v>35</v>
      </c>
      <c r="B228" s="6">
        <v>470</v>
      </c>
      <c r="C228" s="6">
        <v>456</v>
      </c>
      <c r="D228" s="6">
        <v>387</v>
      </c>
      <c r="E228" s="6">
        <v>362</v>
      </c>
      <c r="F228" s="6">
        <v>280</v>
      </c>
      <c r="G228" s="6">
        <v>224</v>
      </c>
      <c r="H228" s="6">
        <v>232</v>
      </c>
      <c r="I228" s="6">
        <v>2411</v>
      </c>
      <c r="M228" s="14" t="s">
        <v>35</v>
      </c>
      <c r="N228" s="6">
        <v>470</v>
      </c>
      <c r="O228" s="6">
        <v>456</v>
      </c>
      <c r="P228" s="6">
        <v>387</v>
      </c>
      <c r="Q228" s="6">
        <v>362</v>
      </c>
      <c r="R228" s="6">
        <v>280</v>
      </c>
      <c r="S228" s="6">
        <v>224</v>
      </c>
      <c r="T228" s="6">
        <v>232</v>
      </c>
      <c r="U228" s="6">
        <v>2411</v>
      </c>
    </row>
    <row r="229" spans="1:21">
      <c r="A229" s="14" t="s">
        <v>312</v>
      </c>
      <c r="B229" s="6"/>
      <c r="C229" s="6"/>
      <c r="D229" s="6">
        <v>66</v>
      </c>
      <c r="E229" s="6">
        <v>72</v>
      </c>
      <c r="F229" s="6">
        <v>63</v>
      </c>
      <c r="G229" s="6">
        <v>290</v>
      </c>
      <c r="H229" s="6">
        <v>183</v>
      </c>
      <c r="I229" s="6">
        <v>674</v>
      </c>
      <c r="M229" s="14" t="s">
        <v>312</v>
      </c>
      <c r="N229" s="6"/>
      <c r="O229" s="6"/>
      <c r="P229" s="6">
        <v>66</v>
      </c>
      <c r="Q229" s="6">
        <v>72</v>
      </c>
      <c r="R229" s="6">
        <v>63</v>
      </c>
      <c r="S229" s="6">
        <v>290</v>
      </c>
      <c r="T229" s="6">
        <v>183</v>
      </c>
      <c r="U229" s="6">
        <v>674</v>
      </c>
    </row>
    <row r="230" spans="1:21">
      <c r="A230" s="5" t="s">
        <v>467</v>
      </c>
      <c r="B230" s="6">
        <v>145</v>
      </c>
      <c r="C230" s="6">
        <v>380</v>
      </c>
      <c r="D230" s="6">
        <v>371</v>
      </c>
      <c r="E230" s="6">
        <v>432</v>
      </c>
      <c r="F230" s="6">
        <v>150</v>
      </c>
      <c r="G230" s="6">
        <v>554</v>
      </c>
      <c r="H230" s="6">
        <v>559</v>
      </c>
      <c r="I230" s="6">
        <v>2591</v>
      </c>
      <c r="M230" s="15" t="s">
        <v>467</v>
      </c>
      <c r="N230" s="34">
        <v>145</v>
      </c>
      <c r="O230" s="34">
        <v>380</v>
      </c>
      <c r="P230" s="34">
        <v>371</v>
      </c>
      <c r="Q230" s="34">
        <v>432</v>
      </c>
      <c r="R230" s="34">
        <v>150</v>
      </c>
      <c r="S230" s="34">
        <v>554</v>
      </c>
      <c r="T230" s="34">
        <v>559</v>
      </c>
      <c r="U230" s="34">
        <v>2591</v>
      </c>
    </row>
    <row r="231" spans="1:21">
      <c r="A231" s="14" t="s">
        <v>54</v>
      </c>
      <c r="B231" s="6">
        <v>145</v>
      </c>
      <c r="C231" s="6">
        <v>157</v>
      </c>
      <c r="D231" s="6">
        <v>213</v>
      </c>
      <c r="E231" s="6">
        <v>207</v>
      </c>
      <c r="F231" s="6"/>
      <c r="G231" s="6">
        <v>195</v>
      </c>
      <c r="H231" s="6">
        <v>222</v>
      </c>
      <c r="I231" s="6">
        <v>1139</v>
      </c>
      <c r="M231" s="14" t="s">
        <v>54</v>
      </c>
      <c r="N231" s="6">
        <v>145</v>
      </c>
      <c r="O231" s="6">
        <v>157</v>
      </c>
      <c r="P231" s="6">
        <v>213</v>
      </c>
      <c r="Q231" s="6">
        <v>207</v>
      </c>
      <c r="R231" s="6"/>
      <c r="S231" s="6">
        <v>195</v>
      </c>
      <c r="T231" s="6">
        <v>222</v>
      </c>
      <c r="U231" s="6">
        <v>1139</v>
      </c>
    </row>
    <row r="232" spans="1:21">
      <c r="A232" s="14" t="s">
        <v>262</v>
      </c>
      <c r="B232" s="6"/>
      <c r="C232" s="6">
        <v>223</v>
      </c>
      <c r="D232" s="6">
        <v>158</v>
      </c>
      <c r="E232" s="6">
        <v>139</v>
      </c>
      <c r="F232" s="6">
        <v>150</v>
      </c>
      <c r="G232" s="6">
        <v>178</v>
      </c>
      <c r="H232" s="6"/>
      <c r="I232" s="6">
        <v>848</v>
      </c>
      <c r="M232" s="14" t="s">
        <v>262</v>
      </c>
      <c r="N232" s="6"/>
      <c r="O232" s="6">
        <v>223</v>
      </c>
      <c r="P232" s="6">
        <v>158</v>
      </c>
      <c r="Q232" s="6">
        <v>139</v>
      </c>
      <c r="R232" s="6">
        <v>150</v>
      </c>
      <c r="S232" s="6">
        <v>178</v>
      </c>
      <c r="T232" s="6"/>
      <c r="U232" s="6">
        <v>848</v>
      </c>
    </row>
    <row r="233" spans="1:21">
      <c r="A233" s="14" t="s">
        <v>341</v>
      </c>
      <c r="B233" s="6"/>
      <c r="C233" s="6"/>
      <c r="D233" s="6"/>
      <c r="E233" s="6">
        <v>86</v>
      </c>
      <c r="F233" s="6"/>
      <c r="G233" s="6">
        <v>181</v>
      </c>
      <c r="H233" s="6">
        <v>152</v>
      </c>
      <c r="I233" s="6">
        <v>419</v>
      </c>
      <c r="M233" s="14" t="s">
        <v>341</v>
      </c>
      <c r="N233" s="6"/>
      <c r="O233" s="6"/>
      <c r="P233" s="6"/>
      <c r="Q233" s="6">
        <v>86</v>
      </c>
      <c r="R233" s="6"/>
      <c r="S233" s="6">
        <v>181</v>
      </c>
      <c r="T233" s="6">
        <v>152</v>
      </c>
      <c r="U233" s="6">
        <v>419</v>
      </c>
    </row>
    <row r="234" spans="1:21">
      <c r="A234" s="14" t="s">
        <v>505</v>
      </c>
      <c r="B234" s="6"/>
      <c r="C234" s="6"/>
      <c r="D234" s="6"/>
      <c r="E234" s="6"/>
      <c r="F234" s="6"/>
      <c r="G234" s="6"/>
      <c r="H234" s="6">
        <v>185</v>
      </c>
      <c r="I234" s="6">
        <v>185</v>
      </c>
      <c r="M234" s="14" t="s">
        <v>505</v>
      </c>
      <c r="N234" s="6"/>
      <c r="O234" s="6"/>
      <c r="P234" s="6"/>
      <c r="Q234" s="6"/>
      <c r="R234" s="6"/>
      <c r="S234" s="6"/>
      <c r="T234" s="6">
        <v>185</v>
      </c>
      <c r="U234" s="6">
        <v>185</v>
      </c>
    </row>
    <row r="235" spans="1:21">
      <c r="A235" s="5" t="s">
        <v>169</v>
      </c>
      <c r="B235" s="6">
        <v>336</v>
      </c>
      <c r="C235" s="6">
        <v>192</v>
      </c>
      <c r="D235" s="6">
        <v>207</v>
      </c>
      <c r="E235" s="6">
        <v>242</v>
      </c>
      <c r="F235" s="6">
        <v>509</v>
      </c>
      <c r="G235" s="6">
        <v>571</v>
      </c>
      <c r="H235" s="6">
        <v>459</v>
      </c>
      <c r="I235" s="6">
        <v>2516</v>
      </c>
      <c r="M235" s="15" t="s">
        <v>169</v>
      </c>
      <c r="N235" s="34">
        <v>336</v>
      </c>
      <c r="O235" s="34">
        <v>192</v>
      </c>
      <c r="P235" s="34">
        <v>207</v>
      </c>
      <c r="Q235" s="34">
        <v>242</v>
      </c>
      <c r="R235" s="34">
        <v>509</v>
      </c>
      <c r="S235" s="34">
        <v>571</v>
      </c>
      <c r="T235" s="34">
        <v>459</v>
      </c>
      <c r="U235" s="34">
        <v>2516</v>
      </c>
    </row>
    <row r="236" spans="1:21">
      <c r="A236" s="14" t="s">
        <v>170</v>
      </c>
      <c r="B236" s="6">
        <v>208</v>
      </c>
      <c r="C236" s="6">
        <v>131</v>
      </c>
      <c r="D236" s="6"/>
      <c r="E236" s="6">
        <v>59</v>
      </c>
      <c r="F236" s="6">
        <v>323</v>
      </c>
      <c r="G236" s="6">
        <v>292</v>
      </c>
      <c r="H236" s="6">
        <v>244</v>
      </c>
      <c r="I236" s="6">
        <v>1257</v>
      </c>
      <c r="M236" s="14" t="s">
        <v>170</v>
      </c>
      <c r="N236" s="6">
        <v>208</v>
      </c>
      <c r="O236" s="6">
        <v>131</v>
      </c>
      <c r="P236" s="6"/>
      <c r="Q236" s="6">
        <v>59</v>
      </c>
      <c r="R236" s="6">
        <v>323</v>
      </c>
      <c r="S236" s="6">
        <v>292</v>
      </c>
      <c r="T236" s="6">
        <v>244</v>
      </c>
      <c r="U236" s="6">
        <v>1257</v>
      </c>
    </row>
    <row r="237" spans="1:21">
      <c r="A237" s="14" t="s">
        <v>174</v>
      </c>
      <c r="B237" s="6">
        <v>126</v>
      </c>
      <c r="C237" s="6">
        <v>61</v>
      </c>
      <c r="D237" s="6">
        <v>46</v>
      </c>
      <c r="E237" s="6">
        <v>183</v>
      </c>
      <c r="F237" s="6">
        <v>186</v>
      </c>
      <c r="G237" s="6">
        <v>279</v>
      </c>
      <c r="H237" s="6">
        <v>215</v>
      </c>
      <c r="I237" s="6">
        <v>1096</v>
      </c>
      <c r="M237" s="14" t="s">
        <v>174</v>
      </c>
      <c r="N237" s="6">
        <v>126</v>
      </c>
      <c r="O237" s="6">
        <v>61</v>
      </c>
      <c r="P237" s="6">
        <v>46</v>
      </c>
      <c r="Q237" s="6">
        <v>183</v>
      </c>
      <c r="R237" s="6">
        <v>186</v>
      </c>
      <c r="S237" s="6">
        <v>279</v>
      </c>
      <c r="T237" s="6">
        <v>215</v>
      </c>
      <c r="U237" s="6">
        <v>1096</v>
      </c>
    </row>
    <row r="238" spans="1:21">
      <c r="A238" s="14" t="s">
        <v>324</v>
      </c>
      <c r="B238" s="6"/>
      <c r="C238" s="6"/>
      <c r="D238" s="6">
        <v>161</v>
      </c>
      <c r="E238" s="6"/>
      <c r="F238" s="6"/>
      <c r="G238" s="6"/>
      <c r="H238" s="6"/>
      <c r="I238" s="6">
        <v>161</v>
      </c>
      <c r="M238" s="14" t="s">
        <v>324</v>
      </c>
      <c r="N238" s="6"/>
      <c r="O238" s="6"/>
      <c r="P238" s="6">
        <v>161</v>
      </c>
      <c r="Q238" s="6"/>
      <c r="R238" s="6"/>
      <c r="S238" s="6"/>
      <c r="T238" s="6"/>
      <c r="U238" s="6">
        <v>161</v>
      </c>
    </row>
    <row r="239" spans="1:21">
      <c r="A239" s="14" t="s">
        <v>178</v>
      </c>
      <c r="B239" s="6">
        <v>2</v>
      </c>
      <c r="C239" s="6"/>
      <c r="D239" s="6"/>
      <c r="E239" s="6"/>
      <c r="F239" s="6"/>
      <c r="G239" s="6"/>
      <c r="H239" s="6"/>
      <c r="I239" s="6">
        <v>2</v>
      </c>
      <c r="M239" s="14" t="s">
        <v>178</v>
      </c>
      <c r="N239" s="6">
        <v>2</v>
      </c>
      <c r="O239" s="6"/>
      <c r="P239" s="6"/>
      <c r="Q239" s="6"/>
      <c r="R239" s="6"/>
      <c r="S239" s="6"/>
      <c r="T239" s="6"/>
      <c r="U239" s="6">
        <v>2</v>
      </c>
    </row>
    <row r="240" spans="1:21">
      <c r="A240" s="5" t="s">
        <v>463</v>
      </c>
      <c r="B240" s="6">
        <v>211</v>
      </c>
      <c r="C240" s="6">
        <v>165</v>
      </c>
      <c r="D240" s="6">
        <v>4</v>
      </c>
      <c r="E240" s="6">
        <v>238</v>
      </c>
      <c r="F240" s="6">
        <v>395</v>
      </c>
      <c r="G240" s="6">
        <v>572</v>
      </c>
      <c r="H240" s="6">
        <v>544</v>
      </c>
      <c r="I240" s="6">
        <v>2129</v>
      </c>
      <c r="M240" s="15" t="s">
        <v>463</v>
      </c>
      <c r="N240" s="34">
        <v>211</v>
      </c>
      <c r="O240" s="34">
        <v>165</v>
      </c>
      <c r="P240" s="34">
        <v>4</v>
      </c>
      <c r="Q240" s="34">
        <v>238</v>
      </c>
      <c r="R240" s="34">
        <v>395</v>
      </c>
      <c r="S240" s="34">
        <v>572</v>
      </c>
      <c r="T240" s="34">
        <v>544</v>
      </c>
      <c r="U240" s="34">
        <v>2129</v>
      </c>
    </row>
    <row r="241" spans="1:21">
      <c r="A241" s="14" t="s">
        <v>182</v>
      </c>
      <c r="B241" s="6">
        <v>200</v>
      </c>
      <c r="C241" s="6">
        <v>160</v>
      </c>
      <c r="D241" s="6"/>
      <c r="E241" s="6">
        <v>211</v>
      </c>
      <c r="F241" s="6">
        <v>351</v>
      </c>
      <c r="G241" s="6">
        <v>484</v>
      </c>
      <c r="H241" s="6">
        <v>452</v>
      </c>
      <c r="I241" s="6">
        <v>1858</v>
      </c>
      <c r="M241" s="14" t="s">
        <v>182</v>
      </c>
      <c r="N241" s="6">
        <v>200</v>
      </c>
      <c r="O241" s="6">
        <v>160</v>
      </c>
      <c r="P241" s="6"/>
      <c r="Q241" s="6">
        <v>211</v>
      </c>
      <c r="R241" s="6">
        <v>351</v>
      </c>
      <c r="S241" s="6">
        <v>484</v>
      </c>
      <c r="T241" s="6">
        <v>452</v>
      </c>
      <c r="U241" s="6">
        <v>1858</v>
      </c>
    </row>
    <row r="242" spans="1:21">
      <c r="A242" s="14" t="s">
        <v>332</v>
      </c>
      <c r="B242" s="6"/>
      <c r="C242" s="6"/>
      <c r="D242" s="6"/>
      <c r="E242" s="6">
        <v>2</v>
      </c>
      <c r="F242" s="6">
        <v>20</v>
      </c>
      <c r="G242" s="6">
        <v>44</v>
      </c>
      <c r="H242" s="6">
        <v>44</v>
      </c>
      <c r="I242" s="6">
        <v>110</v>
      </c>
      <c r="M242" s="14" t="s">
        <v>332</v>
      </c>
      <c r="N242" s="6"/>
      <c r="O242" s="6"/>
      <c r="P242" s="6"/>
      <c r="Q242" s="6">
        <v>2</v>
      </c>
      <c r="R242" s="6">
        <v>20</v>
      </c>
      <c r="S242" s="6">
        <v>44</v>
      </c>
      <c r="T242" s="6">
        <v>44</v>
      </c>
      <c r="U242" s="6">
        <v>110</v>
      </c>
    </row>
    <row r="243" spans="1:21">
      <c r="A243" s="14" t="s">
        <v>20</v>
      </c>
      <c r="B243" s="6">
        <v>11</v>
      </c>
      <c r="C243" s="6">
        <v>5</v>
      </c>
      <c r="D243" s="6">
        <v>4</v>
      </c>
      <c r="E243" s="6">
        <v>13</v>
      </c>
      <c r="F243" s="6"/>
      <c r="G243" s="6">
        <v>16</v>
      </c>
      <c r="H243" s="6">
        <v>23</v>
      </c>
      <c r="I243" s="6">
        <v>72</v>
      </c>
      <c r="M243" s="14" t="s">
        <v>20</v>
      </c>
      <c r="N243" s="6">
        <v>11</v>
      </c>
      <c r="O243" s="6">
        <v>5</v>
      </c>
      <c r="P243" s="6">
        <v>4</v>
      </c>
      <c r="Q243" s="6">
        <v>13</v>
      </c>
      <c r="R243" s="6"/>
      <c r="S243" s="6">
        <v>16</v>
      </c>
      <c r="T243" s="6">
        <v>23</v>
      </c>
      <c r="U243" s="6">
        <v>72</v>
      </c>
    </row>
    <row r="244" spans="1:21">
      <c r="A244" s="14" t="s">
        <v>348</v>
      </c>
      <c r="B244" s="6"/>
      <c r="C244" s="6"/>
      <c r="D244" s="6"/>
      <c r="E244" s="6">
        <v>3</v>
      </c>
      <c r="F244" s="6">
        <v>24</v>
      </c>
      <c r="G244" s="6">
        <v>14</v>
      </c>
      <c r="H244" s="6">
        <v>21</v>
      </c>
      <c r="I244" s="6">
        <v>62</v>
      </c>
      <c r="M244" s="14" t="s">
        <v>348</v>
      </c>
      <c r="N244" s="6"/>
      <c r="O244" s="6"/>
      <c r="P244" s="6"/>
      <c r="Q244" s="6">
        <v>3</v>
      </c>
      <c r="R244" s="6">
        <v>24</v>
      </c>
      <c r="S244" s="6">
        <v>14</v>
      </c>
      <c r="T244" s="6">
        <v>21</v>
      </c>
      <c r="U244" s="6">
        <v>62</v>
      </c>
    </row>
    <row r="245" spans="1:21">
      <c r="A245" s="14" t="s">
        <v>333</v>
      </c>
      <c r="B245" s="6"/>
      <c r="C245" s="6"/>
      <c r="D245" s="6"/>
      <c r="E245" s="6">
        <v>1</v>
      </c>
      <c r="F245" s="6"/>
      <c r="G245" s="6">
        <v>10</v>
      </c>
      <c r="H245" s="6">
        <v>4</v>
      </c>
      <c r="I245" s="6">
        <v>15</v>
      </c>
      <c r="M245" s="14" t="s">
        <v>333</v>
      </c>
      <c r="N245" s="6"/>
      <c r="O245" s="6"/>
      <c r="P245" s="6"/>
      <c r="Q245" s="6">
        <v>1</v>
      </c>
      <c r="R245" s="6"/>
      <c r="S245" s="6">
        <v>10</v>
      </c>
      <c r="T245" s="6">
        <v>4</v>
      </c>
      <c r="U245" s="6">
        <v>15</v>
      </c>
    </row>
    <row r="246" spans="1:21">
      <c r="A246" s="14" t="s">
        <v>331</v>
      </c>
      <c r="B246" s="6"/>
      <c r="C246" s="6"/>
      <c r="D246" s="6"/>
      <c r="E246" s="6">
        <v>8</v>
      </c>
      <c r="F246" s="6"/>
      <c r="G246" s="6">
        <v>4</v>
      </c>
      <c r="H246" s="6"/>
      <c r="I246" s="6">
        <v>12</v>
      </c>
      <c r="M246" s="14" t="s">
        <v>331</v>
      </c>
      <c r="N246" s="6"/>
      <c r="O246" s="6"/>
      <c r="P246" s="6"/>
      <c r="Q246" s="6">
        <v>8</v>
      </c>
      <c r="R246" s="6"/>
      <c r="S246" s="6">
        <v>4</v>
      </c>
      <c r="T246" s="6"/>
      <c r="U246" s="6">
        <v>12</v>
      </c>
    </row>
    <row r="247" spans="1:21">
      <c r="A247" s="5" t="s">
        <v>201</v>
      </c>
      <c r="B247" s="6">
        <v>25</v>
      </c>
      <c r="C247" s="6">
        <v>18</v>
      </c>
      <c r="D247" s="6">
        <v>40</v>
      </c>
      <c r="E247" s="6">
        <v>106</v>
      </c>
      <c r="F247" s="6">
        <v>532</v>
      </c>
      <c r="G247" s="6">
        <v>617</v>
      </c>
      <c r="H247" s="6">
        <v>471</v>
      </c>
      <c r="I247" s="6">
        <v>1809</v>
      </c>
      <c r="M247" s="15" t="s">
        <v>201</v>
      </c>
      <c r="N247" s="34">
        <v>25</v>
      </c>
      <c r="O247" s="34">
        <v>18</v>
      </c>
      <c r="P247" s="34">
        <v>40</v>
      </c>
      <c r="Q247" s="34">
        <v>106</v>
      </c>
      <c r="R247" s="34">
        <v>532</v>
      </c>
      <c r="S247" s="34">
        <v>617</v>
      </c>
      <c r="T247" s="34">
        <v>471</v>
      </c>
      <c r="U247" s="34">
        <v>1809</v>
      </c>
    </row>
    <row r="248" spans="1:21">
      <c r="A248" s="14" t="s">
        <v>277</v>
      </c>
      <c r="B248" s="6"/>
      <c r="C248" s="6">
        <v>0</v>
      </c>
      <c r="D248" s="6"/>
      <c r="E248" s="6"/>
      <c r="F248" s="6">
        <v>300</v>
      </c>
      <c r="G248" s="6">
        <v>294</v>
      </c>
      <c r="H248" s="6">
        <v>336</v>
      </c>
      <c r="I248" s="6">
        <v>930</v>
      </c>
      <c r="M248" s="14" t="s">
        <v>277</v>
      </c>
      <c r="N248" s="6"/>
      <c r="O248" s="6">
        <v>0</v>
      </c>
      <c r="P248" s="6"/>
      <c r="Q248" s="6"/>
      <c r="R248" s="6">
        <v>300</v>
      </c>
      <c r="S248" s="6">
        <v>294</v>
      </c>
      <c r="T248" s="6">
        <v>336</v>
      </c>
      <c r="U248" s="6">
        <v>930</v>
      </c>
    </row>
    <row r="249" spans="1:21">
      <c r="A249" s="14" t="s">
        <v>285</v>
      </c>
      <c r="B249" s="6"/>
      <c r="C249" s="6">
        <v>18</v>
      </c>
      <c r="D249" s="6">
        <v>40</v>
      </c>
      <c r="E249" s="6">
        <v>106</v>
      </c>
      <c r="F249" s="6">
        <v>232</v>
      </c>
      <c r="G249" s="6">
        <v>282</v>
      </c>
      <c r="H249" s="6">
        <v>109</v>
      </c>
      <c r="I249" s="6">
        <v>787</v>
      </c>
      <c r="M249" s="14" t="s">
        <v>285</v>
      </c>
      <c r="N249" s="6"/>
      <c r="O249" s="6">
        <v>18</v>
      </c>
      <c r="P249" s="6">
        <v>40</v>
      </c>
      <c r="Q249" s="6">
        <v>106</v>
      </c>
      <c r="R249" s="6">
        <v>232</v>
      </c>
      <c r="S249" s="6">
        <v>282</v>
      </c>
      <c r="T249" s="6">
        <v>109</v>
      </c>
      <c r="U249" s="6">
        <v>787</v>
      </c>
    </row>
    <row r="250" spans="1:21">
      <c r="A250" s="14" t="s">
        <v>202</v>
      </c>
      <c r="B250" s="6">
        <v>25</v>
      </c>
      <c r="C250" s="6"/>
      <c r="D250" s="6"/>
      <c r="E250" s="6"/>
      <c r="F250" s="6"/>
      <c r="G250" s="6">
        <v>41</v>
      </c>
      <c r="H250" s="6">
        <v>26</v>
      </c>
      <c r="I250" s="6">
        <v>92</v>
      </c>
      <c r="M250" s="14" t="s">
        <v>202</v>
      </c>
      <c r="N250" s="6">
        <v>25</v>
      </c>
      <c r="O250" s="6"/>
      <c r="P250" s="6"/>
      <c r="Q250" s="6"/>
      <c r="R250" s="6"/>
      <c r="S250" s="6">
        <v>41</v>
      </c>
      <c r="T250" s="6">
        <v>26</v>
      </c>
      <c r="U250" s="6">
        <v>92</v>
      </c>
    </row>
    <row r="251" spans="1:21">
      <c r="A251" s="5" t="s">
        <v>78</v>
      </c>
      <c r="B251" s="6">
        <v>117</v>
      </c>
      <c r="C251" s="6">
        <v>107</v>
      </c>
      <c r="D251" s="6">
        <v>81</v>
      </c>
      <c r="E251" s="6">
        <v>144</v>
      </c>
      <c r="F251" s="6">
        <v>335</v>
      </c>
      <c r="G251" s="6">
        <v>539</v>
      </c>
      <c r="H251" s="6">
        <v>365</v>
      </c>
      <c r="I251" s="6">
        <v>1688</v>
      </c>
      <c r="M251" s="15" t="s">
        <v>78</v>
      </c>
      <c r="N251" s="34">
        <v>117</v>
      </c>
      <c r="O251" s="34">
        <v>107</v>
      </c>
      <c r="P251" s="34">
        <v>81</v>
      </c>
      <c r="Q251" s="34">
        <v>144</v>
      </c>
      <c r="R251" s="34">
        <v>335</v>
      </c>
      <c r="S251" s="34">
        <v>539</v>
      </c>
      <c r="T251" s="34">
        <v>365</v>
      </c>
      <c r="U251" s="34">
        <v>1688</v>
      </c>
    </row>
    <row r="252" spans="1:21">
      <c r="A252" s="14" t="s">
        <v>231</v>
      </c>
      <c r="B252" s="6">
        <v>62</v>
      </c>
      <c r="C252" s="6">
        <v>54</v>
      </c>
      <c r="D252" s="6">
        <v>39</v>
      </c>
      <c r="E252" s="6">
        <v>70</v>
      </c>
      <c r="F252" s="6">
        <v>228</v>
      </c>
      <c r="G252" s="6">
        <v>409</v>
      </c>
      <c r="H252" s="6">
        <v>252</v>
      </c>
      <c r="I252" s="6">
        <v>1114</v>
      </c>
      <c r="M252" s="14" t="s">
        <v>231</v>
      </c>
      <c r="N252" s="6">
        <v>62</v>
      </c>
      <c r="O252" s="6">
        <v>54</v>
      </c>
      <c r="P252" s="6">
        <v>39</v>
      </c>
      <c r="Q252" s="6">
        <v>70</v>
      </c>
      <c r="R252" s="6">
        <v>228</v>
      </c>
      <c r="S252" s="6">
        <v>409</v>
      </c>
      <c r="T252" s="6">
        <v>252</v>
      </c>
      <c r="U252" s="6">
        <v>1114</v>
      </c>
    </row>
    <row r="253" spans="1:21">
      <c r="A253" s="14" t="s">
        <v>79</v>
      </c>
      <c r="B253" s="6">
        <v>55</v>
      </c>
      <c r="C253" s="6">
        <v>53</v>
      </c>
      <c r="D253" s="6">
        <v>42</v>
      </c>
      <c r="E253" s="6">
        <v>74</v>
      </c>
      <c r="F253" s="6">
        <v>107</v>
      </c>
      <c r="G253" s="6">
        <v>130</v>
      </c>
      <c r="H253" s="6">
        <v>113</v>
      </c>
      <c r="I253" s="6">
        <v>574</v>
      </c>
      <c r="M253" s="14" t="s">
        <v>79</v>
      </c>
      <c r="N253" s="6">
        <v>55</v>
      </c>
      <c r="O253" s="6">
        <v>53</v>
      </c>
      <c r="P253" s="6">
        <v>42</v>
      </c>
      <c r="Q253" s="6">
        <v>74</v>
      </c>
      <c r="R253" s="6">
        <v>107</v>
      </c>
      <c r="S253" s="6">
        <v>130</v>
      </c>
      <c r="T253" s="6">
        <v>113</v>
      </c>
      <c r="U253" s="6">
        <v>574</v>
      </c>
    </row>
    <row r="254" spans="1:21">
      <c r="A254" s="5" t="s">
        <v>185</v>
      </c>
      <c r="B254" s="6"/>
      <c r="C254" s="6"/>
      <c r="D254" s="6"/>
      <c r="E254" s="6"/>
      <c r="F254" s="6"/>
      <c r="G254" s="6"/>
      <c r="H254" s="6">
        <v>1404</v>
      </c>
      <c r="I254" s="6">
        <v>1404</v>
      </c>
      <c r="M254" s="15" t="s">
        <v>185</v>
      </c>
      <c r="N254" s="34"/>
      <c r="O254" s="34"/>
      <c r="P254" s="34"/>
      <c r="Q254" s="34"/>
      <c r="R254" s="34"/>
      <c r="S254" s="34"/>
      <c r="T254" s="34">
        <v>1404</v>
      </c>
      <c r="U254" s="34">
        <v>1404</v>
      </c>
    </row>
    <row r="255" spans="1:21">
      <c r="A255" s="14" t="s">
        <v>250</v>
      </c>
      <c r="B255" s="6"/>
      <c r="C255" s="6"/>
      <c r="D255" s="6"/>
      <c r="E255" s="6"/>
      <c r="F255" s="6"/>
      <c r="G255" s="6"/>
      <c r="H255" s="6">
        <v>1030</v>
      </c>
      <c r="I255" s="6">
        <v>1030</v>
      </c>
      <c r="M255" s="14" t="s">
        <v>250</v>
      </c>
      <c r="N255" s="6"/>
      <c r="O255" s="6"/>
      <c r="P255" s="6"/>
      <c r="Q255" s="6"/>
      <c r="R255" s="6"/>
      <c r="S255" s="6"/>
      <c r="T255" s="6">
        <v>1030</v>
      </c>
      <c r="U255" s="6">
        <v>1030</v>
      </c>
    </row>
    <row r="256" spans="1:21">
      <c r="A256" s="14" t="s">
        <v>186</v>
      </c>
      <c r="B256" s="6"/>
      <c r="C256" s="6"/>
      <c r="D256" s="6"/>
      <c r="E256" s="6"/>
      <c r="F256" s="6"/>
      <c r="G256" s="6"/>
      <c r="H256" s="6">
        <v>374</v>
      </c>
      <c r="I256" s="6">
        <v>374</v>
      </c>
      <c r="M256" s="14" t="s">
        <v>186</v>
      </c>
      <c r="N256" s="6"/>
      <c r="O256" s="6"/>
      <c r="P256" s="6"/>
      <c r="Q256" s="6"/>
      <c r="R256" s="6"/>
      <c r="S256" s="6"/>
      <c r="T256" s="6">
        <v>374</v>
      </c>
      <c r="U256" s="6">
        <v>374</v>
      </c>
    </row>
    <row r="257" spans="1:21">
      <c r="A257" s="5" t="s">
        <v>58</v>
      </c>
      <c r="B257" s="6">
        <v>210</v>
      </c>
      <c r="C257" s="6">
        <v>191</v>
      </c>
      <c r="D257" s="6">
        <v>203</v>
      </c>
      <c r="E257" s="6">
        <v>197</v>
      </c>
      <c r="F257" s="6"/>
      <c r="G257" s="6">
        <v>217</v>
      </c>
      <c r="H257" s="6">
        <v>303</v>
      </c>
      <c r="I257" s="6">
        <v>1321</v>
      </c>
      <c r="M257" s="15" t="s">
        <v>58</v>
      </c>
      <c r="N257" s="34">
        <v>210</v>
      </c>
      <c r="O257" s="34">
        <v>191</v>
      </c>
      <c r="P257" s="34">
        <v>203</v>
      </c>
      <c r="Q257" s="34">
        <v>197</v>
      </c>
      <c r="R257" s="34"/>
      <c r="S257" s="34">
        <v>217</v>
      </c>
      <c r="T257" s="34">
        <v>303</v>
      </c>
      <c r="U257" s="34">
        <v>1321</v>
      </c>
    </row>
    <row r="258" spans="1:21">
      <c r="A258" s="14" t="s">
        <v>59</v>
      </c>
      <c r="B258" s="6">
        <v>210</v>
      </c>
      <c r="C258" s="6">
        <v>191</v>
      </c>
      <c r="D258" s="6">
        <v>203</v>
      </c>
      <c r="E258" s="6">
        <v>197</v>
      </c>
      <c r="F258" s="6"/>
      <c r="G258" s="6">
        <v>217</v>
      </c>
      <c r="H258" s="6">
        <v>303</v>
      </c>
      <c r="I258" s="6">
        <v>1321</v>
      </c>
      <c r="M258" s="14" t="s">
        <v>59</v>
      </c>
      <c r="N258" s="6">
        <v>210</v>
      </c>
      <c r="O258" s="6">
        <v>191</v>
      </c>
      <c r="P258" s="6">
        <v>203</v>
      </c>
      <c r="Q258" s="6">
        <v>197</v>
      </c>
      <c r="R258" s="6"/>
      <c r="S258" s="6">
        <v>217</v>
      </c>
      <c r="T258" s="6">
        <v>303</v>
      </c>
      <c r="U258" s="6">
        <v>1321</v>
      </c>
    </row>
    <row r="259" spans="1:21">
      <c r="A259" s="5" t="s">
        <v>455</v>
      </c>
      <c r="B259" s="6">
        <v>166</v>
      </c>
      <c r="C259" s="6">
        <v>72</v>
      </c>
      <c r="D259" s="6">
        <v>40</v>
      </c>
      <c r="E259" s="6">
        <v>172</v>
      </c>
      <c r="F259" s="6">
        <v>404</v>
      </c>
      <c r="G259" s="6">
        <v>354</v>
      </c>
      <c r="H259" s="6"/>
      <c r="I259" s="6">
        <v>1208</v>
      </c>
      <c r="M259" s="15" t="s">
        <v>455</v>
      </c>
      <c r="N259" s="34">
        <v>166</v>
      </c>
      <c r="O259" s="34">
        <v>72</v>
      </c>
      <c r="P259" s="34">
        <v>40</v>
      </c>
      <c r="Q259" s="34">
        <v>172</v>
      </c>
      <c r="R259" s="34">
        <v>404</v>
      </c>
      <c r="S259" s="34">
        <v>354</v>
      </c>
      <c r="T259" s="34"/>
      <c r="U259" s="34">
        <v>1208</v>
      </c>
    </row>
    <row r="260" spans="1:21">
      <c r="A260" s="14" t="s">
        <v>108</v>
      </c>
      <c r="B260" s="6">
        <v>106</v>
      </c>
      <c r="C260" s="6">
        <v>60</v>
      </c>
      <c r="D260" s="6">
        <v>34</v>
      </c>
      <c r="E260" s="6">
        <v>116</v>
      </c>
      <c r="F260" s="6">
        <v>248</v>
      </c>
      <c r="G260" s="6">
        <v>258</v>
      </c>
      <c r="H260" s="6"/>
      <c r="I260" s="6">
        <v>822</v>
      </c>
      <c r="M260" s="14" t="s">
        <v>108</v>
      </c>
      <c r="N260" s="6">
        <v>106</v>
      </c>
      <c r="O260" s="6">
        <v>60</v>
      </c>
      <c r="P260" s="6">
        <v>34</v>
      </c>
      <c r="Q260" s="6">
        <v>116</v>
      </c>
      <c r="R260" s="6">
        <v>248</v>
      </c>
      <c r="S260" s="6">
        <v>258</v>
      </c>
      <c r="T260" s="6"/>
      <c r="U260" s="6">
        <v>822</v>
      </c>
    </row>
    <row r="261" spans="1:21">
      <c r="A261" s="14" t="s">
        <v>126</v>
      </c>
      <c r="B261" s="6">
        <v>28</v>
      </c>
      <c r="C261" s="6">
        <v>4</v>
      </c>
      <c r="D261" s="6">
        <v>2</v>
      </c>
      <c r="E261" s="6">
        <v>24</v>
      </c>
      <c r="F261" s="6">
        <v>112</v>
      </c>
      <c r="G261" s="6">
        <v>68</v>
      </c>
      <c r="H261" s="6"/>
      <c r="I261" s="6">
        <v>238</v>
      </c>
      <c r="M261" s="14" t="s">
        <v>126</v>
      </c>
      <c r="N261" s="6">
        <v>28</v>
      </c>
      <c r="O261" s="6">
        <v>4</v>
      </c>
      <c r="P261" s="6">
        <v>2</v>
      </c>
      <c r="Q261" s="6">
        <v>24</v>
      </c>
      <c r="R261" s="6">
        <v>112</v>
      </c>
      <c r="S261" s="6">
        <v>68</v>
      </c>
      <c r="T261" s="6"/>
      <c r="U261" s="6">
        <v>238</v>
      </c>
    </row>
    <row r="262" spans="1:21">
      <c r="A262" s="14" t="s">
        <v>121</v>
      </c>
      <c r="B262" s="6">
        <v>12</v>
      </c>
      <c r="C262" s="6">
        <v>8</v>
      </c>
      <c r="D262" s="6">
        <v>4</v>
      </c>
      <c r="E262" s="6">
        <v>32</v>
      </c>
      <c r="F262" s="6">
        <v>44</v>
      </c>
      <c r="G262" s="6">
        <v>28</v>
      </c>
      <c r="H262" s="6"/>
      <c r="I262" s="6">
        <v>128</v>
      </c>
      <c r="M262" s="14" t="s">
        <v>121</v>
      </c>
      <c r="N262" s="6">
        <v>12</v>
      </c>
      <c r="O262" s="6">
        <v>8</v>
      </c>
      <c r="P262" s="6">
        <v>4</v>
      </c>
      <c r="Q262" s="6">
        <v>32</v>
      </c>
      <c r="R262" s="6">
        <v>44</v>
      </c>
      <c r="S262" s="6">
        <v>28</v>
      </c>
      <c r="T262" s="6"/>
      <c r="U262" s="6">
        <v>128</v>
      </c>
    </row>
    <row r="263" spans="1:21">
      <c r="A263" s="14" t="s">
        <v>127</v>
      </c>
      <c r="B263" s="6">
        <v>20</v>
      </c>
      <c r="C263" s="6"/>
      <c r="D263" s="6"/>
      <c r="E263" s="6"/>
      <c r="F263" s="6"/>
      <c r="G263" s="6"/>
      <c r="H263" s="6"/>
      <c r="I263" s="6">
        <v>20</v>
      </c>
      <c r="M263" s="14" t="s">
        <v>127</v>
      </c>
      <c r="N263" s="6">
        <v>20</v>
      </c>
      <c r="O263" s="6"/>
      <c r="P263" s="6"/>
      <c r="Q263" s="6"/>
      <c r="R263" s="6"/>
      <c r="S263" s="6"/>
      <c r="T263" s="6"/>
      <c r="U263" s="6">
        <v>20</v>
      </c>
    </row>
    <row r="264" spans="1:21">
      <c r="A264" s="5" t="s">
        <v>12</v>
      </c>
      <c r="B264" s="6">
        <v>2</v>
      </c>
      <c r="C264" s="6">
        <v>13</v>
      </c>
      <c r="D264" s="6">
        <v>8</v>
      </c>
      <c r="E264" s="6">
        <v>123</v>
      </c>
      <c r="F264" s="6">
        <v>342</v>
      </c>
      <c r="G264" s="6">
        <v>325</v>
      </c>
      <c r="H264" s="6">
        <v>202</v>
      </c>
      <c r="I264" s="6">
        <v>1015</v>
      </c>
      <c r="M264" s="15" t="s">
        <v>12</v>
      </c>
      <c r="N264" s="34">
        <v>2</v>
      </c>
      <c r="O264" s="34">
        <v>13</v>
      </c>
      <c r="P264" s="34">
        <v>8</v>
      </c>
      <c r="Q264" s="34">
        <v>123</v>
      </c>
      <c r="R264" s="34">
        <v>342</v>
      </c>
      <c r="S264" s="34">
        <v>325</v>
      </c>
      <c r="T264" s="34">
        <v>202</v>
      </c>
      <c r="U264" s="34">
        <v>1015</v>
      </c>
    </row>
    <row r="265" spans="1:21">
      <c r="A265" s="14" t="s">
        <v>255</v>
      </c>
      <c r="B265" s="6"/>
      <c r="C265" s="6">
        <v>10</v>
      </c>
      <c r="D265" s="6"/>
      <c r="E265" s="6">
        <v>36</v>
      </c>
      <c r="F265" s="6">
        <v>115</v>
      </c>
      <c r="G265" s="6">
        <v>164</v>
      </c>
      <c r="H265" s="6">
        <v>162</v>
      </c>
      <c r="I265" s="6">
        <v>487</v>
      </c>
      <c r="M265" s="14" t="s">
        <v>255</v>
      </c>
      <c r="N265" s="6"/>
      <c r="O265" s="6">
        <v>10</v>
      </c>
      <c r="P265" s="6"/>
      <c r="Q265" s="6">
        <v>36</v>
      </c>
      <c r="R265" s="6">
        <v>115</v>
      </c>
      <c r="S265" s="6">
        <v>164</v>
      </c>
      <c r="T265" s="6">
        <v>162</v>
      </c>
      <c r="U265" s="6">
        <v>487</v>
      </c>
    </row>
    <row r="266" spans="1:21">
      <c r="A266" s="14" t="s">
        <v>337</v>
      </c>
      <c r="B266" s="6"/>
      <c r="C266" s="6"/>
      <c r="D266" s="6"/>
      <c r="E266" s="6">
        <v>84</v>
      </c>
      <c r="F266" s="6">
        <v>211</v>
      </c>
      <c r="G266" s="6">
        <v>155</v>
      </c>
      <c r="H266" s="6">
        <v>33</v>
      </c>
      <c r="I266" s="6">
        <v>483</v>
      </c>
      <c r="M266" s="14" t="s">
        <v>337</v>
      </c>
      <c r="N266" s="6"/>
      <c r="O266" s="6"/>
      <c r="P266" s="6"/>
      <c r="Q266" s="6">
        <v>84</v>
      </c>
      <c r="R266" s="6">
        <v>211</v>
      </c>
      <c r="S266" s="6">
        <v>155</v>
      </c>
      <c r="T266" s="6">
        <v>33</v>
      </c>
      <c r="U266" s="6">
        <v>483</v>
      </c>
    </row>
    <row r="267" spans="1:21">
      <c r="A267" s="14" t="s">
        <v>378</v>
      </c>
      <c r="B267" s="6"/>
      <c r="C267" s="6"/>
      <c r="D267" s="6"/>
      <c r="E267" s="6"/>
      <c r="F267" s="6">
        <v>16</v>
      </c>
      <c r="G267" s="6">
        <v>5</v>
      </c>
      <c r="H267" s="6">
        <v>7</v>
      </c>
      <c r="I267" s="6">
        <v>28</v>
      </c>
      <c r="M267" s="14" t="s">
        <v>378</v>
      </c>
      <c r="N267" s="6"/>
      <c r="O267" s="6"/>
      <c r="P267" s="6"/>
      <c r="Q267" s="6"/>
      <c r="R267" s="6">
        <v>16</v>
      </c>
      <c r="S267" s="6">
        <v>5</v>
      </c>
      <c r="T267" s="6">
        <v>7</v>
      </c>
      <c r="U267" s="6">
        <v>28</v>
      </c>
    </row>
    <row r="268" spans="1:21">
      <c r="A268" s="14" t="s">
        <v>13</v>
      </c>
      <c r="B268" s="6">
        <v>2</v>
      </c>
      <c r="C268" s="6">
        <v>3</v>
      </c>
      <c r="D268" s="6">
        <v>8</v>
      </c>
      <c r="E268" s="6">
        <v>3</v>
      </c>
      <c r="F268" s="6"/>
      <c r="G268" s="6">
        <v>1</v>
      </c>
      <c r="H268" s="6"/>
      <c r="I268" s="6">
        <v>17</v>
      </c>
      <c r="M268" s="14" t="s">
        <v>13</v>
      </c>
      <c r="N268" s="6">
        <v>2</v>
      </c>
      <c r="O268" s="6">
        <v>3</v>
      </c>
      <c r="P268" s="6">
        <v>8</v>
      </c>
      <c r="Q268" s="6">
        <v>3</v>
      </c>
      <c r="R268" s="6"/>
      <c r="S268" s="6">
        <v>1</v>
      </c>
      <c r="T268" s="6"/>
      <c r="U268" s="6">
        <v>17</v>
      </c>
    </row>
    <row r="269" spans="1:21">
      <c r="A269" s="5" t="s">
        <v>458</v>
      </c>
      <c r="B269" s="6">
        <v>23</v>
      </c>
      <c r="C269" s="6">
        <v>16</v>
      </c>
      <c r="D269" s="6">
        <v>17</v>
      </c>
      <c r="E269" s="6">
        <v>145</v>
      </c>
      <c r="F269" s="6">
        <v>278</v>
      </c>
      <c r="G269" s="6">
        <v>311</v>
      </c>
      <c r="H269" s="6">
        <v>219</v>
      </c>
      <c r="I269" s="6">
        <v>1009</v>
      </c>
      <c r="M269" s="15" t="s">
        <v>458</v>
      </c>
      <c r="N269" s="34">
        <v>23</v>
      </c>
      <c r="O269" s="34">
        <v>16</v>
      </c>
      <c r="P269" s="34">
        <v>17</v>
      </c>
      <c r="Q269" s="34">
        <v>145</v>
      </c>
      <c r="R269" s="34">
        <v>278</v>
      </c>
      <c r="S269" s="34">
        <v>311</v>
      </c>
      <c r="T269" s="34">
        <v>219</v>
      </c>
      <c r="U269" s="34">
        <v>1009</v>
      </c>
    </row>
    <row r="270" spans="1:21">
      <c r="A270" s="14" t="s">
        <v>364</v>
      </c>
      <c r="B270" s="6"/>
      <c r="C270" s="6"/>
      <c r="D270" s="6"/>
      <c r="E270" s="6">
        <v>110</v>
      </c>
      <c r="F270" s="6">
        <v>220</v>
      </c>
      <c r="G270" s="6">
        <v>227</v>
      </c>
      <c r="H270" s="6">
        <v>140</v>
      </c>
      <c r="I270" s="6">
        <v>697</v>
      </c>
      <c r="M270" s="14" t="s">
        <v>364</v>
      </c>
      <c r="N270" s="6"/>
      <c r="O270" s="6"/>
      <c r="P270" s="6"/>
      <c r="Q270" s="6">
        <v>110</v>
      </c>
      <c r="R270" s="6">
        <v>220</v>
      </c>
      <c r="S270" s="6">
        <v>227</v>
      </c>
      <c r="T270" s="6">
        <v>140</v>
      </c>
      <c r="U270" s="6">
        <v>697</v>
      </c>
    </row>
    <row r="271" spans="1:21">
      <c r="A271" s="14" t="s">
        <v>154</v>
      </c>
      <c r="B271" s="6">
        <v>23</v>
      </c>
      <c r="C271" s="6">
        <v>15</v>
      </c>
      <c r="D271" s="6">
        <v>15</v>
      </c>
      <c r="E271" s="6">
        <v>27</v>
      </c>
      <c r="F271" s="6">
        <v>58</v>
      </c>
      <c r="G271" s="6">
        <v>71</v>
      </c>
      <c r="H271" s="6">
        <v>56</v>
      </c>
      <c r="I271" s="6">
        <v>265</v>
      </c>
      <c r="M271" s="14" t="s">
        <v>154</v>
      </c>
      <c r="N271" s="6">
        <v>23</v>
      </c>
      <c r="O271" s="6">
        <v>15</v>
      </c>
      <c r="P271" s="6">
        <v>15</v>
      </c>
      <c r="Q271" s="6">
        <v>27</v>
      </c>
      <c r="R271" s="6">
        <v>58</v>
      </c>
      <c r="S271" s="6">
        <v>71</v>
      </c>
      <c r="T271" s="6">
        <v>56</v>
      </c>
      <c r="U271" s="6">
        <v>265</v>
      </c>
    </row>
    <row r="272" spans="1:21">
      <c r="A272" s="14" t="s">
        <v>245</v>
      </c>
      <c r="B272" s="6"/>
      <c r="C272" s="6">
        <v>1</v>
      </c>
      <c r="D272" s="6">
        <v>2</v>
      </c>
      <c r="E272" s="6">
        <v>6</v>
      </c>
      <c r="F272" s="6"/>
      <c r="G272" s="6">
        <v>7</v>
      </c>
      <c r="H272" s="6">
        <v>9</v>
      </c>
      <c r="I272" s="6">
        <v>25</v>
      </c>
      <c r="M272" s="14" t="s">
        <v>245</v>
      </c>
      <c r="N272" s="6"/>
      <c r="O272" s="6">
        <v>1</v>
      </c>
      <c r="P272" s="6">
        <v>2</v>
      </c>
      <c r="Q272" s="6">
        <v>6</v>
      </c>
      <c r="R272" s="6"/>
      <c r="S272" s="6">
        <v>7</v>
      </c>
      <c r="T272" s="6">
        <v>9</v>
      </c>
      <c r="U272" s="6">
        <v>25</v>
      </c>
    </row>
    <row r="273" spans="1:21">
      <c r="A273" s="14" t="s">
        <v>403</v>
      </c>
      <c r="B273" s="6"/>
      <c r="C273" s="6"/>
      <c r="D273" s="6"/>
      <c r="E273" s="6"/>
      <c r="F273" s="6"/>
      <c r="G273" s="6">
        <v>2</v>
      </c>
      <c r="H273" s="6">
        <v>10</v>
      </c>
      <c r="I273" s="6">
        <v>12</v>
      </c>
      <c r="M273" s="14" t="s">
        <v>403</v>
      </c>
      <c r="N273" s="6"/>
      <c r="O273" s="6"/>
      <c r="P273" s="6"/>
      <c r="Q273" s="6"/>
      <c r="R273" s="6"/>
      <c r="S273" s="6">
        <v>2</v>
      </c>
      <c r="T273" s="6">
        <v>10</v>
      </c>
      <c r="U273" s="6">
        <v>12</v>
      </c>
    </row>
    <row r="274" spans="1:21">
      <c r="A274" s="14" t="s">
        <v>330</v>
      </c>
      <c r="B274" s="6"/>
      <c r="C274" s="6"/>
      <c r="D274" s="6"/>
      <c r="E274" s="6">
        <v>2</v>
      </c>
      <c r="F274" s="6"/>
      <c r="G274" s="6">
        <v>4</v>
      </c>
      <c r="H274" s="6">
        <v>4</v>
      </c>
      <c r="I274" s="6">
        <v>10</v>
      </c>
      <c r="M274" s="14" t="s">
        <v>330</v>
      </c>
      <c r="N274" s="6"/>
      <c r="O274" s="6"/>
      <c r="P274" s="6"/>
      <c r="Q274" s="6">
        <v>2</v>
      </c>
      <c r="R274" s="6"/>
      <c r="S274" s="6">
        <v>4</v>
      </c>
      <c r="T274" s="6">
        <v>4</v>
      </c>
      <c r="U274" s="6">
        <v>10</v>
      </c>
    </row>
    <row r="275" spans="1:21">
      <c r="A275" s="5" t="s">
        <v>128</v>
      </c>
      <c r="B275" s="6">
        <v>50</v>
      </c>
      <c r="C275" s="6">
        <v>38</v>
      </c>
      <c r="D275" s="6">
        <v>32</v>
      </c>
      <c r="E275" s="6">
        <v>60</v>
      </c>
      <c r="F275" s="6">
        <v>262</v>
      </c>
      <c r="G275" s="6">
        <v>238</v>
      </c>
      <c r="H275" s="6">
        <v>226</v>
      </c>
      <c r="I275" s="6">
        <v>906</v>
      </c>
      <c r="M275" s="15" t="s">
        <v>128</v>
      </c>
      <c r="N275" s="34">
        <v>50</v>
      </c>
      <c r="O275" s="34">
        <v>38</v>
      </c>
      <c r="P275" s="34">
        <v>32</v>
      </c>
      <c r="Q275" s="34">
        <v>60</v>
      </c>
      <c r="R275" s="34">
        <v>262</v>
      </c>
      <c r="S275" s="34">
        <v>238</v>
      </c>
      <c r="T275" s="34">
        <v>226</v>
      </c>
      <c r="U275" s="34">
        <v>906</v>
      </c>
    </row>
    <row r="276" spans="1:21">
      <c r="A276" s="14" t="s">
        <v>129</v>
      </c>
      <c r="B276" s="6">
        <v>50</v>
      </c>
      <c r="C276" s="6">
        <v>38</v>
      </c>
      <c r="D276" s="6">
        <v>32</v>
      </c>
      <c r="E276" s="6">
        <v>60</v>
      </c>
      <c r="F276" s="6">
        <v>262</v>
      </c>
      <c r="G276" s="6">
        <v>238</v>
      </c>
      <c r="H276" s="6">
        <v>226</v>
      </c>
      <c r="I276" s="6">
        <v>906</v>
      </c>
      <c r="M276" s="14" t="s">
        <v>129</v>
      </c>
      <c r="N276" s="6">
        <v>50</v>
      </c>
      <c r="O276" s="6">
        <v>38</v>
      </c>
      <c r="P276" s="6">
        <v>32</v>
      </c>
      <c r="Q276" s="6">
        <v>60</v>
      </c>
      <c r="R276" s="6">
        <v>262</v>
      </c>
      <c r="S276" s="6">
        <v>238</v>
      </c>
      <c r="T276" s="6">
        <v>226</v>
      </c>
      <c r="U276" s="6">
        <v>906</v>
      </c>
    </row>
    <row r="277" spans="1:21">
      <c r="A277" s="5" t="s">
        <v>454</v>
      </c>
      <c r="B277" s="6">
        <v>86</v>
      </c>
      <c r="C277" s="6">
        <v>84</v>
      </c>
      <c r="D277" s="6">
        <v>74</v>
      </c>
      <c r="E277" s="6">
        <v>60</v>
      </c>
      <c r="F277" s="6">
        <v>228</v>
      </c>
      <c r="G277" s="6">
        <v>160</v>
      </c>
      <c r="H277" s="6">
        <v>168</v>
      </c>
      <c r="I277" s="6">
        <v>860</v>
      </c>
      <c r="M277" s="15" t="s">
        <v>454</v>
      </c>
      <c r="N277" s="34">
        <v>86</v>
      </c>
      <c r="O277" s="34">
        <v>84</v>
      </c>
      <c r="P277" s="34">
        <v>74</v>
      </c>
      <c r="Q277" s="34">
        <v>60</v>
      </c>
      <c r="R277" s="34">
        <v>228</v>
      </c>
      <c r="S277" s="34">
        <v>160</v>
      </c>
      <c r="T277" s="34">
        <v>168</v>
      </c>
      <c r="U277" s="34">
        <v>860</v>
      </c>
    </row>
    <row r="278" spans="1:21">
      <c r="A278" s="14" t="s">
        <v>137</v>
      </c>
      <c r="B278" s="6">
        <v>26</v>
      </c>
      <c r="C278" s="6">
        <v>32</v>
      </c>
      <c r="D278" s="6">
        <v>40</v>
      </c>
      <c r="E278" s="6">
        <v>24</v>
      </c>
      <c r="F278" s="6">
        <v>68</v>
      </c>
      <c r="G278" s="6">
        <v>76</v>
      </c>
      <c r="H278" s="6">
        <v>62</v>
      </c>
      <c r="I278" s="6">
        <v>328</v>
      </c>
      <c r="M278" s="14" t="s">
        <v>137</v>
      </c>
      <c r="N278" s="6">
        <v>26</v>
      </c>
      <c r="O278" s="6">
        <v>32</v>
      </c>
      <c r="P278" s="6">
        <v>40</v>
      </c>
      <c r="Q278" s="6">
        <v>24</v>
      </c>
      <c r="R278" s="6">
        <v>68</v>
      </c>
      <c r="S278" s="6">
        <v>76</v>
      </c>
      <c r="T278" s="6">
        <v>62</v>
      </c>
      <c r="U278" s="6">
        <v>328</v>
      </c>
    </row>
    <row r="279" spans="1:21">
      <c r="A279" s="14" t="s">
        <v>133</v>
      </c>
      <c r="B279" s="6">
        <v>20</v>
      </c>
      <c r="C279" s="6">
        <v>32</v>
      </c>
      <c r="D279" s="6">
        <v>22</v>
      </c>
      <c r="E279" s="6">
        <v>20</v>
      </c>
      <c r="F279" s="6">
        <v>60</v>
      </c>
      <c r="G279" s="6">
        <v>26</v>
      </c>
      <c r="H279" s="6">
        <v>44</v>
      </c>
      <c r="I279" s="6">
        <v>224</v>
      </c>
      <c r="M279" s="14" t="s">
        <v>133</v>
      </c>
      <c r="N279" s="6">
        <v>20</v>
      </c>
      <c r="O279" s="6">
        <v>32</v>
      </c>
      <c r="P279" s="6">
        <v>22</v>
      </c>
      <c r="Q279" s="6">
        <v>20</v>
      </c>
      <c r="R279" s="6">
        <v>60</v>
      </c>
      <c r="S279" s="6">
        <v>26</v>
      </c>
      <c r="T279" s="6">
        <v>44</v>
      </c>
      <c r="U279" s="6">
        <v>224</v>
      </c>
    </row>
    <row r="280" spans="1:21">
      <c r="A280" s="14" t="s">
        <v>136</v>
      </c>
      <c r="B280" s="6">
        <v>24</v>
      </c>
      <c r="C280" s="6">
        <v>12</v>
      </c>
      <c r="D280" s="6">
        <v>8</v>
      </c>
      <c r="E280" s="6">
        <v>12</v>
      </c>
      <c r="F280" s="6">
        <v>44</v>
      </c>
      <c r="G280" s="6">
        <v>24</v>
      </c>
      <c r="H280" s="6">
        <v>36</v>
      </c>
      <c r="I280" s="6">
        <v>160</v>
      </c>
      <c r="M280" s="14" t="s">
        <v>136</v>
      </c>
      <c r="N280" s="6">
        <v>24</v>
      </c>
      <c r="O280" s="6">
        <v>12</v>
      </c>
      <c r="P280" s="6">
        <v>8</v>
      </c>
      <c r="Q280" s="6">
        <v>12</v>
      </c>
      <c r="R280" s="6">
        <v>44</v>
      </c>
      <c r="S280" s="6">
        <v>24</v>
      </c>
      <c r="T280" s="6">
        <v>36</v>
      </c>
      <c r="U280" s="6">
        <v>160</v>
      </c>
    </row>
    <row r="281" spans="1:21">
      <c r="A281" s="14" t="s">
        <v>134</v>
      </c>
      <c r="B281" s="6">
        <v>2</v>
      </c>
      <c r="C281" s="6">
        <v>2</v>
      </c>
      <c r="D281" s="6">
        <v>2</v>
      </c>
      <c r="E281" s="6"/>
      <c r="F281" s="6">
        <v>20</v>
      </c>
      <c r="G281" s="6">
        <v>14</v>
      </c>
      <c r="H281" s="6">
        <v>20</v>
      </c>
      <c r="I281" s="6">
        <v>60</v>
      </c>
      <c r="M281" s="14" t="s">
        <v>134</v>
      </c>
      <c r="N281" s="6">
        <v>2</v>
      </c>
      <c r="O281" s="6">
        <v>2</v>
      </c>
      <c r="P281" s="6">
        <v>2</v>
      </c>
      <c r="Q281" s="6"/>
      <c r="R281" s="6">
        <v>20</v>
      </c>
      <c r="S281" s="6">
        <v>14</v>
      </c>
      <c r="T281" s="6">
        <v>20</v>
      </c>
      <c r="U281" s="6">
        <v>60</v>
      </c>
    </row>
    <row r="282" spans="1:21">
      <c r="A282" s="14" t="s">
        <v>135</v>
      </c>
      <c r="B282" s="6">
        <v>2</v>
      </c>
      <c r="C282" s="6">
        <v>4</v>
      </c>
      <c r="D282" s="6">
        <v>2</v>
      </c>
      <c r="E282" s="6">
        <v>4</v>
      </c>
      <c r="F282" s="6">
        <v>36</v>
      </c>
      <c r="G282" s="6">
        <v>4</v>
      </c>
      <c r="H282" s="6">
        <v>4</v>
      </c>
      <c r="I282" s="6">
        <v>56</v>
      </c>
      <c r="M282" s="14" t="s">
        <v>135</v>
      </c>
      <c r="N282" s="6">
        <v>2</v>
      </c>
      <c r="O282" s="6">
        <v>4</v>
      </c>
      <c r="P282" s="6">
        <v>2</v>
      </c>
      <c r="Q282" s="6">
        <v>4</v>
      </c>
      <c r="R282" s="6">
        <v>36</v>
      </c>
      <c r="S282" s="6">
        <v>4</v>
      </c>
      <c r="T282" s="6">
        <v>4</v>
      </c>
      <c r="U282" s="6">
        <v>56</v>
      </c>
    </row>
    <row r="283" spans="1:21">
      <c r="A283" s="14" t="s">
        <v>132</v>
      </c>
      <c r="B283" s="6">
        <v>12</v>
      </c>
      <c r="C283" s="6">
        <v>2</v>
      </c>
      <c r="D283" s="6"/>
      <c r="E283" s="6"/>
      <c r="F283" s="6"/>
      <c r="G283" s="6">
        <v>16</v>
      </c>
      <c r="H283" s="6">
        <v>2</v>
      </c>
      <c r="I283" s="6">
        <v>32</v>
      </c>
      <c r="M283" s="14" t="s">
        <v>132</v>
      </c>
      <c r="N283" s="6">
        <v>12</v>
      </c>
      <c r="O283" s="6">
        <v>2</v>
      </c>
      <c r="P283" s="6"/>
      <c r="Q283" s="6"/>
      <c r="R283" s="6"/>
      <c r="S283" s="6">
        <v>16</v>
      </c>
      <c r="T283" s="6">
        <v>2</v>
      </c>
      <c r="U283" s="6">
        <v>32</v>
      </c>
    </row>
    <row r="284" spans="1:21">
      <c r="A284" s="5" t="s">
        <v>456</v>
      </c>
      <c r="B284" s="6">
        <v>28</v>
      </c>
      <c r="C284" s="6">
        <v>31</v>
      </c>
      <c r="D284" s="6">
        <v>22</v>
      </c>
      <c r="E284" s="6">
        <v>159</v>
      </c>
      <c r="F284" s="6">
        <v>108</v>
      </c>
      <c r="G284" s="6">
        <v>243</v>
      </c>
      <c r="H284" s="6">
        <v>232</v>
      </c>
      <c r="I284" s="6">
        <v>823</v>
      </c>
      <c r="M284" s="15" t="s">
        <v>456</v>
      </c>
      <c r="N284" s="34">
        <v>28</v>
      </c>
      <c r="O284" s="34">
        <v>31</v>
      </c>
      <c r="P284" s="34">
        <v>22</v>
      </c>
      <c r="Q284" s="34">
        <v>159</v>
      </c>
      <c r="R284" s="34">
        <v>108</v>
      </c>
      <c r="S284" s="34">
        <v>243</v>
      </c>
      <c r="T284" s="34">
        <v>232</v>
      </c>
      <c r="U284" s="34">
        <v>823</v>
      </c>
    </row>
    <row r="285" spans="1:21">
      <c r="A285" s="14" t="s">
        <v>361</v>
      </c>
      <c r="B285" s="6"/>
      <c r="C285" s="6"/>
      <c r="D285" s="6"/>
      <c r="E285" s="6">
        <v>100</v>
      </c>
      <c r="F285" s="6"/>
      <c r="G285" s="6">
        <v>112</v>
      </c>
      <c r="H285" s="6">
        <v>112</v>
      </c>
      <c r="I285" s="6">
        <v>324</v>
      </c>
      <c r="M285" s="14" t="s">
        <v>361</v>
      </c>
      <c r="N285" s="6"/>
      <c r="O285" s="6"/>
      <c r="P285" s="6"/>
      <c r="Q285" s="6">
        <v>100</v>
      </c>
      <c r="R285" s="6"/>
      <c r="S285" s="6">
        <v>112</v>
      </c>
      <c r="T285" s="6">
        <v>112</v>
      </c>
      <c r="U285" s="6">
        <v>324</v>
      </c>
    </row>
    <row r="286" spans="1:21">
      <c r="A286" s="14" t="s">
        <v>85</v>
      </c>
      <c r="B286" s="6">
        <v>7</v>
      </c>
      <c r="C286" s="6">
        <v>7</v>
      </c>
      <c r="D286" s="6">
        <v>4</v>
      </c>
      <c r="E286" s="6">
        <v>15</v>
      </c>
      <c r="F286" s="6">
        <v>60</v>
      </c>
      <c r="G286" s="6">
        <v>79</v>
      </c>
      <c r="H286" s="6">
        <v>81</v>
      </c>
      <c r="I286" s="6">
        <v>253</v>
      </c>
      <c r="M286" s="14" t="s">
        <v>85</v>
      </c>
      <c r="N286" s="6">
        <v>7</v>
      </c>
      <c r="O286" s="6">
        <v>7</v>
      </c>
      <c r="P286" s="6">
        <v>4</v>
      </c>
      <c r="Q286" s="6">
        <v>15</v>
      </c>
      <c r="R286" s="6">
        <v>60</v>
      </c>
      <c r="S286" s="6">
        <v>79</v>
      </c>
      <c r="T286" s="6">
        <v>81</v>
      </c>
      <c r="U286" s="6">
        <v>253</v>
      </c>
    </row>
    <row r="287" spans="1:21">
      <c r="A287" s="14" t="s">
        <v>159</v>
      </c>
      <c r="B287" s="6">
        <v>21</v>
      </c>
      <c r="C287" s="6">
        <v>13</v>
      </c>
      <c r="D287" s="6">
        <v>18</v>
      </c>
      <c r="E287" s="6">
        <v>40</v>
      </c>
      <c r="F287" s="6">
        <v>29</v>
      </c>
      <c r="G287" s="6">
        <v>32</v>
      </c>
      <c r="H287" s="6">
        <v>21</v>
      </c>
      <c r="I287" s="6">
        <v>174</v>
      </c>
      <c r="M287" s="14" t="s">
        <v>159</v>
      </c>
      <c r="N287" s="6">
        <v>21</v>
      </c>
      <c r="O287" s="6">
        <v>13</v>
      </c>
      <c r="P287" s="6">
        <v>18</v>
      </c>
      <c r="Q287" s="6">
        <v>40</v>
      </c>
      <c r="R287" s="6">
        <v>29</v>
      </c>
      <c r="S287" s="6">
        <v>32</v>
      </c>
      <c r="T287" s="6">
        <v>21</v>
      </c>
      <c r="U287" s="6">
        <v>174</v>
      </c>
    </row>
    <row r="288" spans="1:21">
      <c r="A288" s="14" t="s">
        <v>154</v>
      </c>
      <c r="B288" s="6"/>
      <c r="C288" s="6"/>
      <c r="D288" s="6"/>
      <c r="E288" s="6">
        <v>4</v>
      </c>
      <c r="F288" s="6">
        <v>15</v>
      </c>
      <c r="G288" s="6">
        <v>13</v>
      </c>
      <c r="H288" s="6">
        <v>18</v>
      </c>
      <c r="I288" s="6">
        <v>50</v>
      </c>
      <c r="M288" s="14" t="s">
        <v>154</v>
      </c>
      <c r="N288" s="6"/>
      <c r="O288" s="6"/>
      <c r="P288" s="6"/>
      <c r="Q288" s="6">
        <v>4</v>
      </c>
      <c r="R288" s="6">
        <v>15</v>
      </c>
      <c r="S288" s="6">
        <v>13</v>
      </c>
      <c r="T288" s="6">
        <v>18</v>
      </c>
      <c r="U288" s="6">
        <v>50</v>
      </c>
    </row>
    <row r="289" spans="1:21">
      <c r="A289" s="14" t="s">
        <v>283</v>
      </c>
      <c r="B289" s="6"/>
      <c r="C289" s="6">
        <v>11</v>
      </c>
      <c r="D289" s="6"/>
      <c r="E289" s="6"/>
      <c r="F289" s="6"/>
      <c r="G289" s="6"/>
      <c r="H289" s="6"/>
      <c r="I289" s="6">
        <v>11</v>
      </c>
      <c r="M289" s="14" t="s">
        <v>283</v>
      </c>
      <c r="N289" s="6"/>
      <c r="O289" s="6">
        <v>11</v>
      </c>
      <c r="P289" s="6"/>
      <c r="Q289" s="6"/>
      <c r="R289" s="6"/>
      <c r="S289" s="6"/>
      <c r="T289" s="6"/>
      <c r="U289" s="6">
        <v>11</v>
      </c>
    </row>
    <row r="290" spans="1:21">
      <c r="A290" s="14" t="s">
        <v>382</v>
      </c>
      <c r="B290" s="6"/>
      <c r="C290" s="6"/>
      <c r="D290" s="6"/>
      <c r="E290" s="6"/>
      <c r="F290" s="6">
        <v>4</v>
      </c>
      <c r="G290" s="6">
        <v>7</v>
      </c>
      <c r="H290" s="6"/>
      <c r="I290" s="6">
        <v>11</v>
      </c>
      <c r="M290" s="14" t="s">
        <v>382</v>
      </c>
      <c r="N290" s="6"/>
      <c r="O290" s="6"/>
      <c r="P290" s="6"/>
      <c r="Q290" s="6"/>
      <c r="R290" s="6">
        <v>4</v>
      </c>
      <c r="S290" s="6">
        <v>7</v>
      </c>
      <c r="T290" s="6"/>
      <c r="U290" s="6">
        <v>11</v>
      </c>
    </row>
    <row r="291" spans="1:21">
      <c r="A291" s="5" t="s">
        <v>398</v>
      </c>
      <c r="B291" s="6"/>
      <c r="C291" s="6"/>
      <c r="D291" s="6"/>
      <c r="E291" s="6"/>
      <c r="F291" s="6"/>
      <c r="G291" s="6">
        <v>483</v>
      </c>
      <c r="H291" s="6">
        <v>292</v>
      </c>
      <c r="I291" s="6">
        <v>775</v>
      </c>
      <c r="M291" s="15" t="s">
        <v>398</v>
      </c>
      <c r="N291" s="34"/>
      <c r="O291" s="34"/>
      <c r="P291" s="34"/>
      <c r="Q291" s="34"/>
      <c r="R291" s="34"/>
      <c r="S291" s="34">
        <v>483</v>
      </c>
      <c r="T291" s="34">
        <v>292</v>
      </c>
      <c r="U291" s="34">
        <v>775</v>
      </c>
    </row>
    <row r="292" spans="1:21">
      <c r="A292" s="14" t="s">
        <v>399</v>
      </c>
      <c r="B292" s="6"/>
      <c r="C292" s="6"/>
      <c r="D292" s="6"/>
      <c r="E292" s="6"/>
      <c r="F292" s="6"/>
      <c r="G292" s="6">
        <v>483</v>
      </c>
      <c r="H292" s="6">
        <v>292</v>
      </c>
      <c r="I292" s="6">
        <v>775</v>
      </c>
      <c r="M292" s="14" t="s">
        <v>399</v>
      </c>
      <c r="N292" s="6"/>
      <c r="O292" s="6"/>
      <c r="P292" s="6"/>
      <c r="Q292" s="6"/>
      <c r="R292" s="6"/>
      <c r="S292" s="6">
        <v>483</v>
      </c>
      <c r="T292" s="6">
        <v>292</v>
      </c>
      <c r="U292" s="6">
        <v>775</v>
      </c>
    </row>
    <row r="293" spans="1:21">
      <c r="A293" s="5" t="s">
        <v>242</v>
      </c>
      <c r="B293" s="6">
        <v>92</v>
      </c>
      <c r="C293" s="6">
        <v>100</v>
      </c>
      <c r="D293" s="6">
        <v>40</v>
      </c>
      <c r="E293" s="6">
        <v>96</v>
      </c>
      <c r="F293" s="6">
        <v>149</v>
      </c>
      <c r="G293" s="6">
        <v>123</v>
      </c>
      <c r="H293" s="6">
        <v>135</v>
      </c>
      <c r="I293" s="6">
        <v>735</v>
      </c>
      <c r="M293" s="15" t="s">
        <v>242</v>
      </c>
      <c r="N293" s="34">
        <v>92</v>
      </c>
      <c r="O293" s="34">
        <v>100</v>
      </c>
      <c r="P293" s="34">
        <v>40</v>
      </c>
      <c r="Q293" s="34">
        <v>96</v>
      </c>
      <c r="R293" s="34">
        <v>149</v>
      </c>
      <c r="S293" s="34">
        <v>123</v>
      </c>
      <c r="T293" s="34">
        <v>135</v>
      </c>
      <c r="U293" s="34">
        <v>735</v>
      </c>
    </row>
    <row r="294" spans="1:21">
      <c r="A294" s="14" t="s">
        <v>243</v>
      </c>
      <c r="B294" s="6">
        <v>92</v>
      </c>
      <c r="C294" s="6">
        <v>100</v>
      </c>
      <c r="D294" s="6">
        <v>40</v>
      </c>
      <c r="E294" s="6">
        <v>96</v>
      </c>
      <c r="F294" s="6">
        <v>149</v>
      </c>
      <c r="G294" s="6">
        <v>123</v>
      </c>
      <c r="H294" s="6">
        <v>135</v>
      </c>
      <c r="I294" s="6">
        <v>735</v>
      </c>
      <c r="M294" s="14" t="s">
        <v>243</v>
      </c>
      <c r="N294" s="6">
        <v>92</v>
      </c>
      <c r="O294" s="6">
        <v>100</v>
      </c>
      <c r="P294" s="6">
        <v>40</v>
      </c>
      <c r="Q294" s="6">
        <v>96</v>
      </c>
      <c r="R294" s="6">
        <v>149</v>
      </c>
      <c r="S294" s="6">
        <v>123</v>
      </c>
      <c r="T294" s="6">
        <v>135</v>
      </c>
      <c r="U294" s="6">
        <v>735</v>
      </c>
    </row>
    <row r="295" spans="1:21">
      <c r="A295" s="5" t="s">
        <v>227</v>
      </c>
      <c r="B295" s="6">
        <v>151</v>
      </c>
      <c r="C295" s="6">
        <v>127</v>
      </c>
      <c r="D295" s="6">
        <v>1</v>
      </c>
      <c r="E295" s="6">
        <v>116</v>
      </c>
      <c r="F295" s="6">
        <v>114</v>
      </c>
      <c r="G295" s="6">
        <v>13</v>
      </c>
      <c r="H295" s="6">
        <v>122</v>
      </c>
      <c r="I295" s="6">
        <v>644</v>
      </c>
      <c r="M295" s="15" t="s">
        <v>227</v>
      </c>
      <c r="N295" s="34">
        <v>151</v>
      </c>
      <c r="O295" s="34">
        <v>127</v>
      </c>
      <c r="P295" s="34">
        <v>1</v>
      </c>
      <c r="Q295" s="34">
        <v>116</v>
      </c>
      <c r="R295" s="34">
        <v>114</v>
      </c>
      <c r="S295" s="34">
        <v>13</v>
      </c>
      <c r="T295" s="34">
        <v>122</v>
      </c>
      <c r="U295" s="34">
        <v>644</v>
      </c>
    </row>
    <row r="296" spans="1:21">
      <c r="A296" s="14" t="s">
        <v>308</v>
      </c>
      <c r="B296" s="6"/>
      <c r="C296" s="6">
        <v>119</v>
      </c>
      <c r="D296" s="6"/>
      <c r="E296" s="6">
        <v>116</v>
      </c>
      <c r="F296" s="6">
        <v>92</v>
      </c>
      <c r="G296" s="6"/>
      <c r="H296" s="6"/>
      <c r="I296" s="6">
        <v>327</v>
      </c>
      <c r="M296" s="14" t="s">
        <v>308</v>
      </c>
      <c r="N296" s="6"/>
      <c r="O296" s="6">
        <v>119</v>
      </c>
      <c r="P296" s="6"/>
      <c r="Q296" s="6">
        <v>116</v>
      </c>
      <c r="R296" s="6">
        <v>92</v>
      </c>
      <c r="S296" s="6"/>
      <c r="T296" s="6"/>
      <c r="U296" s="6">
        <v>327</v>
      </c>
    </row>
    <row r="297" spans="1:21">
      <c r="A297" s="14" t="s">
        <v>228</v>
      </c>
      <c r="B297" s="6">
        <v>151</v>
      </c>
      <c r="C297" s="6"/>
      <c r="D297" s="6"/>
      <c r="E297" s="6"/>
      <c r="F297" s="6"/>
      <c r="G297" s="6"/>
      <c r="H297" s="6">
        <v>122</v>
      </c>
      <c r="I297" s="6">
        <v>273</v>
      </c>
      <c r="M297" s="14" t="s">
        <v>228</v>
      </c>
      <c r="N297" s="6">
        <v>151</v>
      </c>
      <c r="O297" s="6"/>
      <c r="P297" s="6"/>
      <c r="Q297" s="6"/>
      <c r="R297" s="6"/>
      <c r="S297" s="6"/>
      <c r="T297" s="6">
        <v>122</v>
      </c>
      <c r="U297" s="6">
        <v>273</v>
      </c>
    </row>
    <row r="298" spans="1:21">
      <c r="A298" s="14" t="s">
        <v>297</v>
      </c>
      <c r="B298" s="6"/>
      <c r="C298" s="6">
        <v>8</v>
      </c>
      <c r="D298" s="6">
        <v>1</v>
      </c>
      <c r="E298" s="6"/>
      <c r="F298" s="6">
        <v>22</v>
      </c>
      <c r="G298" s="6">
        <v>13</v>
      </c>
      <c r="H298" s="6"/>
      <c r="I298" s="6">
        <v>44</v>
      </c>
      <c r="M298" s="14" t="s">
        <v>297</v>
      </c>
      <c r="N298" s="6"/>
      <c r="O298" s="6">
        <v>8</v>
      </c>
      <c r="P298" s="6">
        <v>1</v>
      </c>
      <c r="Q298" s="6"/>
      <c r="R298" s="6">
        <v>22</v>
      </c>
      <c r="S298" s="6">
        <v>13</v>
      </c>
      <c r="T298" s="6"/>
      <c r="U298" s="6">
        <v>44</v>
      </c>
    </row>
    <row r="299" spans="1:21">
      <c r="A299" s="5" t="s">
        <v>28</v>
      </c>
      <c r="B299" s="6">
        <v>73</v>
      </c>
      <c r="C299" s="6">
        <v>70</v>
      </c>
      <c r="D299" s="6">
        <v>101</v>
      </c>
      <c r="E299" s="6">
        <v>80</v>
      </c>
      <c r="F299" s="6">
        <v>122</v>
      </c>
      <c r="G299" s="6">
        <v>91</v>
      </c>
      <c r="H299" s="6">
        <v>100</v>
      </c>
      <c r="I299" s="6">
        <v>637</v>
      </c>
      <c r="M299" s="15" t="s">
        <v>28</v>
      </c>
      <c r="N299" s="34">
        <v>73</v>
      </c>
      <c r="O299" s="34">
        <v>70</v>
      </c>
      <c r="P299" s="34">
        <v>101</v>
      </c>
      <c r="Q299" s="34">
        <v>80</v>
      </c>
      <c r="R299" s="34">
        <v>122</v>
      </c>
      <c r="S299" s="34">
        <v>91</v>
      </c>
      <c r="T299" s="34">
        <v>100</v>
      </c>
      <c r="U299" s="34">
        <v>637</v>
      </c>
    </row>
    <row r="300" spans="1:21">
      <c r="A300" s="14" t="s">
        <v>29</v>
      </c>
      <c r="B300" s="6">
        <v>73</v>
      </c>
      <c r="C300" s="6">
        <v>52</v>
      </c>
      <c r="D300" s="6">
        <v>101</v>
      </c>
      <c r="E300" s="6">
        <v>80</v>
      </c>
      <c r="F300" s="6">
        <v>122</v>
      </c>
      <c r="G300" s="6">
        <v>91</v>
      </c>
      <c r="H300" s="6">
        <v>100</v>
      </c>
      <c r="I300" s="6">
        <v>619</v>
      </c>
      <c r="M300" s="14" t="s">
        <v>29</v>
      </c>
      <c r="N300" s="6">
        <v>73</v>
      </c>
      <c r="O300" s="6">
        <v>52</v>
      </c>
      <c r="P300" s="6">
        <v>101</v>
      </c>
      <c r="Q300" s="6">
        <v>80</v>
      </c>
      <c r="R300" s="6">
        <v>122</v>
      </c>
      <c r="S300" s="6">
        <v>91</v>
      </c>
      <c r="T300" s="6">
        <v>100</v>
      </c>
      <c r="U300" s="6">
        <v>619</v>
      </c>
    </row>
    <row r="301" spans="1:21">
      <c r="A301" s="14" t="s">
        <v>247</v>
      </c>
      <c r="B301" s="6"/>
      <c r="C301" s="6">
        <v>18</v>
      </c>
      <c r="D301" s="6"/>
      <c r="E301" s="6"/>
      <c r="F301" s="6"/>
      <c r="G301" s="6"/>
      <c r="H301" s="6"/>
      <c r="I301" s="6">
        <v>18</v>
      </c>
      <c r="M301" s="14" t="s">
        <v>247</v>
      </c>
      <c r="N301" s="6"/>
      <c r="O301" s="6">
        <v>18</v>
      </c>
      <c r="P301" s="6"/>
      <c r="Q301" s="6"/>
      <c r="R301" s="6"/>
      <c r="S301" s="6"/>
      <c r="T301" s="6"/>
      <c r="U301" s="6">
        <v>18</v>
      </c>
    </row>
    <row r="302" spans="1:21">
      <c r="A302" s="5" t="s">
        <v>383</v>
      </c>
      <c r="B302" s="6"/>
      <c r="C302" s="6"/>
      <c r="D302" s="6"/>
      <c r="E302" s="6"/>
      <c r="F302" s="6">
        <v>132</v>
      </c>
      <c r="G302" s="6">
        <v>140</v>
      </c>
      <c r="H302" s="6">
        <v>204</v>
      </c>
      <c r="I302" s="6">
        <v>476</v>
      </c>
      <c r="M302" s="15" t="s">
        <v>383</v>
      </c>
      <c r="N302" s="34"/>
      <c r="O302" s="34"/>
      <c r="P302" s="34"/>
      <c r="Q302" s="34"/>
      <c r="R302" s="34">
        <v>132</v>
      </c>
      <c r="S302" s="34">
        <v>140</v>
      </c>
      <c r="T302" s="34">
        <v>204</v>
      </c>
      <c r="U302" s="34">
        <v>476</v>
      </c>
    </row>
    <row r="303" spans="1:21">
      <c r="A303" s="14" t="s">
        <v>384</v>
      </c>
      <c r="B303" s="6"/>
      <c r="C303" s="6"/>
      <c r="D303" s="6"/>
      <c r="E303" s="6"/>
      <c r="F303" s="6">
        <v>132</v>
      </c>
      <c r="G303" s="6">
        <v>140</v>
      </c>
      <c r="H303" s="6">
        <v>204</v>
      </c>
      <c r="I303" s="6">
        <v>476</v>
      </c>
      <c r="M303" s="14" t="s">
        <v>384</v>
      </c>
      <c r="N303" s="6"/>
      <c r="O303" s="6"/>
      <c r="P303" s="6"/>
      <c r="Q303" s="6"/>
      <c r="R303" s="6">
        <v>132</v>
      </c>
      <c r="S303" s="6">
        <v>140</v>
      </c>
      <c r="T303" s="6">
        <v>204</v>
      </c>
      <c r="U303" s="6">
        <v>476</v>
      </c>
    </row>
    <row r="304" spans="1:21">
      <c r="A304" s="5" t="s">
        <v>31</v>
      </c>
      <c r="B304" s="6">
        <v>67</v>
      </c>
      <c r="C304" s="6">
        <v>64</v>
      </c>
      <c r="D304" s="6">
        <v>66</v>
      </c>
      <c r="E304" s="6">
        <v>60</v>
      </c>
      <c r="F304" s="6">
        <v>69</v>
      </c>
      <c r="G304" s="6">
        <v>64</v>
      </c>
      <c r="H304" s="6">
        <v>65</v>
      </c>
      <c r="I304" s="6">
        <v>455</v>
      </c>
      <c r="M304" s="15" t="s">
        <v>31</v>
      </c>
      <c r="N304" s="34">
        <v>67</v>
      </c>
      <c r="O304" s="34">
        <v>64</v>
      </c>
      <c r="P304" s="34">
        <v>66</v>
      </c>
      <c r="Q304" s="34">
        <v>60</v>
      </c>
      <c r="R304" s="34">
        <v>69</v>
      </c>
      <c r="S304" s="34">
        <v>64</v>
      </c>
      <c r="T304" s="34">
        <v>65</v>
      </c>
      <c r="U304" s="34">
        <v>455</v>
      </c>
    </row>
    <row r="305" spans="1:21">
      <c r="A305" s="14" t="s">
        <v>32</v>
      </c>
      <c r="B305" s="6">
        <v>67</v>
      </c>
      <c r="C305" s="6">
        <v>64</v>
      </c>
      <c r="D305" s="6">
        <v>66</v>
      </c>
      <c r="E305" s="6">
        <v>60</v>
      </c>
      <c r="F305" s="6">
        <v>69</v>
      </c>
      <c r="G305" s="6">
        <v>64</v>
      </c>
      <c r="H305" s="6">
        <v>65</v>
      </c>
      <c r="I305" s="6">
        <v>455</v>
      </c>
      <c r="M305" s="14" t="s">
        <v>32</v>
      </c>
      <c r="N305" s="6">
        <v>67</v>
      </c>
      <c r="O305" s="6">
        <v>64</v>
      </c>
      <c r="P305" s="6">
        <v>66</v>
      </c>
      <c r="Q305" s="6">
        <v>60</v>
      </c>
      <c r="R305" s="6">
        <v>69</v>
      </c>
      <c r="S305" s="6">
        <v>64</v>
      </c>
      <c r="T305" s="6">
        <v>65</v>
      </c>
      <c r="U305" s="6">
        <v>455</v>
      </c>
    </row>
    <row r="306" spans="1:21">
      <c r="A306" s="5" t="s">
        <v>466</v>
      </c>
      <c r="B306" s="6">
        <v>35</v>
      </c>
      <c r="C306" s="6">
        <v>38</v>
      </c>
      <c r="D306" s="6">
        <v>66</v>
      </c>
      <c r="E306" s="6">
        <v>51</v>
      </c>
      <c r="F306" s="6">
        <v>55</v>
      </c>
      <c r="G306" s="6">
        <v>75</v>
      </c>
      <c r="H306" s="6">
        <v>78</v>
      </c>
      <c r="I306" s="6">
        <v>398</v>
      </c>
      <c r="M306" s="15" t="s">
        <v>466</v>
      </c>
      <c r="N306" s="34">
        <v>35</v>
      </c>
      <c r="O306" s="34">
        <v>38</v>
      </c>
      <c r="P306" s="34">
        <v>66</v>
      </c>
      <c r="Q306" s="34">
        <v>51</v>
      </c>
      <c r="R306" s="34">
        <v>55</v>
      </c>
      <c r="S306" s="34">
        <v>75</v>
      </c>
      <c r="T306" s="34">
        <v>78</v>
      </c>
      <c r="U306" s="34">
        <v>398</v>
      </c>
    </row>
    <row r="307" spans="1:21">
      <c r="A307" s="14" t="s">
        <v>193</v>
      </c>
      <c r="B307" s="6">
        <v>35</v>
      </c>
      <c r="C307" s="6">
        <v>38</v>
      </c>
      <c r="D307" s="6">
        <v>66</v>
      </c>
      <c r="E307" s="6">
        <v>51</v>
      </c>
      <c r="F307" s="6">
        <v>55</v>
      </c>
      <c r="G307" s="6">
        <v>75</v>
      </c>
      <c r="H307" s="6">
        <v>78</v>
      </c>
      <c r="I307" s="6">
        <v>398</v>
      </c>
      <c r="M307" s="14" t="s">
        <v>193</v>
      </c>
      <c r="N307" s="6">
        <v>35</v>
      </c>
      <c r="O307" s="6">
        <v>38</v>
      </c>
      <c r="P307" s="6">
        <v>66</v>
      </c>
      <c r="Q307" s="6">
        <v>51</v>
      </c>
      <c r="R307" s="6">
        <v>55</v>
      </c>
      <c r="S307" s="6">
        <v>75</v>
      </c>
      <c r="T307" s="6">
        <v>78</v>
      </c>
      <c r="U307" s="6">
        <v>398</v>
      </c>
    </row>
    <row r="308" spans="1:21">
      <c r="A308" s="5" t="s">
        <v>95</v>
      </c>
      <c r="B308" s="6">
        <v>36</v>
      </c>
      <c r="C308" s="6">
        <v>21</v>
      </c>
      <c r="D308" s="6">
        <v>6</v>
      </c>
      <c r="E308" s="6">
        <v>18</v>
      </c>
      <c r="F308" s="6">
        <v>132</v>
      </c>
      <c r="G308" s="6">
        <v>103</v>
      </c>
      <c r="H308" s="6">
        <v>78</v>
      </c>
      <c r="I308" s="6">
        <v>394</v>
      </c>
      <c r="M308" s="15" t="s">
        <v>95</v>
      </c>
      <c r="N308" s="34">
        <v>36</v>
      </c>
      <c r="O308" s="34">
        <v>21</v>
      </c>
      <c r="P308" s="34">
        <v>6</v>
      </c>
      <c r="Q308" s="34">
        <v>18</v>
      </c>
      <c r="R308" s="34">
        <v>132</v>
      </c>
      <c r="S308" s="34">
        <v>103</v>
      </c>
      <c r="T308" s="34">
        <v>78</v>
      </c>
      <c r="U308" s="34">
        <v>394</v>
      </c>
    </row>
    <row r="309" spans="1:21">
      <c r="A309" s="14" t="s">
        <v>96</v>
      </c>
      <c r="B309" s="6">
        <v>36</v>
      </c>
      <c r="C309" s="6"/>
      <c r="D309" s="6"/>
      <c r="E309" s="6">
        <v>18</v>
      </c>
      <c r="F309" s="6">
        <v>112</v>
      </c>
      <c r="G309" s="6">
        <v>68</v>
      </c>
      <c r="H309" s="6">
        <v>30</v>
      </c>
      <c r="I309" s="6">
        <v>264</v>
      </c>
      <c r="M309" s="14" t="s">
        <v>96</v>
      </c>
      <c r="N309" s="6">
        <v>36</v>
      </c>
      <c r="O309" s="6"/>
      <c r="P309" s="6"/>
      <c r="Q309" s="6">
        <v>18</v>
      </c>
      <c r="R309" s="6">
        <v>112</v>
      </c>
      <c r="S309" s="6">
        <v>68</v>
      </c>
      <c r="T309" s="6">
        <v>30</v>
      </c>
      <c r="U309" s="6">
        <v>264</v>
      </c>
    </row>
    <row r="310" spans="1:21">
      <c r="A310" s="14" t="s">
        <v>297</v>
      </c>
      <c r="B310" s="6"/>
      <c r="C310" s="6">
        <v>20</v>
      </c>
      <c r="D310" s="6">
        <v>5</v>
      </c>
      <c r="E310" s="6"/>
      <c r="F310" s="6">
        <v>20</v>
      </c>
      <c r="G310" s="6">
        <v>34</v>
      </c>
      <c r="H310" s="6">
        <v>44</v>
      </c>
      <c r="I310" s="6">
        <v>123</v>
      </c>
      <c r="M310" s="14" t="s">
        <v>297</v>
      </c>
      <c r="N310" s="6"/>
      <c r="O310" s="6">
        <v>20</v>
      </c>
      <c r="P310" s="6">
        <v>5</v>
      </c>
      <c r="Q310" s="6"/>
      <c r="R310" s="6">
        <v>20</v>
      </c>
      <c r="S310" s="6">
        <v>34</v>
      </c>
      <c r="T310" s="6">
        <v>44</v>
      </c>
      <c r="U310" s="6">
        <v>123</v>
      </c>
    </row>
    <row r="311" spans="1:21">
      <c r="A311" s="14" t="s">
        <v>293</v>
      </c>
      <c r="B311" s="6"/>
      <c r="C311" s="6">
        <v>1</v>
      </c>
      <c r="D311" s="6">
        <v>1</v>
      </c>
      <c r="E311" s="6"/>
      <c r="F311" s="6"/>
      <c r="G311" s="6">
        <v>1</v>
      </c>
      <c r="H311" s="6">
        <v>4</v>
      </c>
      <c r="I311" s="6">
        <v>7</v>
      </c>
      <c r="M311" s="14" t="s">
        <v>293</v>
      </c>
      <c r="N311" s="6"/>
      <c r="O311" s="6">
        <v>1</v>
      </c>
      <c r="P311" s="6">
        <v>1</v>
      </c>
      <c r="Q311" s="6"/>
      <c r="R311" s="6"/>
      <c r="S311" s="6">
        <v>1</v>
      </c>
      <c r="T311" s="6">
        <v>4</v>
      </c>
      <c r="U311" s="6">
        <v>7</v>
      </c>
    </row>
    <row r="312" spans="1:21">
      <c r="A312" s="5" t="s">
        <v>62</v>
      </c>
      <c r="B312" s="6">
        <v>85</v>
      </c>
      <c r="C312" s="6">
        <v>72</v>
      </c>
      <c r="D312" s="6">
        <v>37</v>
      </c>
      <c r="E312" s="6">
        <v>51</v>
      </c>
      <c r="F312" s="6">
        <v>23</v>
      </c>
      <c r="G312" s="6">
        <v>69</v>
      </c>
      <c r="H312" s="6">
        <v>48</v>
      </c>
      <c r="I312" s="6">
        <v>385</v>
      </c>
      <c r="M312" s="15" t="s">
        <v>62</v>
      </c>
      <c r="N312" s="34">
        <v>85</v>
      </c>
      <c r="O312" s="34">
        <v>72</v>
      </c>
      <c r="P312" s="34">
        <v>37</v>
      </c>
      <c r="Q312" s="34">
        <v>51</v>
      </c>
      <c r="R312" s="34">
        <v>23</v>
      </c>
      <c r="S312" s="34">
        <v>69</v>
      </c>
      <c r="T312" s="34">
        <v>48</v>
      </c>
      <c r="U312" s="34">
        <v>385</v>
      </c>
    </row>
    <row r="313" spans="1:21">
      <c r="A313" s="14" t="s">
        <v>63</v>
      </c>
      <c r="B313" s="6">
        <v>85</v>
      </c>
      <c r="C313" s="6">
        <v>72</v>
      </c>
      <c r="D313" s="6">
        <v>37</v>
      </c>
      <c r="E313" s="6">
        <v>51</v>
      </c>
      <c r="F313" s="6">
        <v>23</v>
      </c>
      <c r="G313" s="6">
        <v>69</v>
      </c>
      <c r="H313" s="6">
        <v>48</v>
      </c>
      <c r="I313" s="6">
        <v>385</v>
      </c>
      <c r="M313" s="14" t="s">
        <v>63</v>
      </c>
      <c r="N313" s="6">
        <v>85</v>
      </c>
      <c r="O313" s="6">
        <v>72</v>
      </c>
      <c r="P313" s="6">
        <v>37</v>
      </c>
      <c r="Q313" s="6">
        <v>51</v>
      </c>
      <c r="R313" s="6">
        <v>23</v>
      </c>
      <c r="S313" s="6">
        <v>69</v>
      </c>
      <c r="T313" s="6">
        <v>48</v>
      </c>
      <c r="U313" s="6">
        <v>385</v>
      </c>
    </row>
    <row r="314" spans="1:21">
      <c r="A314" s="5" t="s">
        <v>208</v>
      </c>
      <c r="B314" s="6">
        <v>111</v>
      </c>
      <c r="C314" s="6">
        <v>103</v>
      </c>
      <c r="D314" s="6"/>
      <c r="E314" s="6">
        <v>83</v>
      </c>
      <c r="F314" s="6"/>
      <c r="G314" s="6"/>
      <c r="H314" s="6">
        <v>81</v>
      </c>
      <c r="I314" s="6">
        <v>378</v>
      </c>
      <c r="M314" s="15" t="s">
        <v>208</v>
      </c>
      <c r="N314" s="34">
        <v>111</v>
      </c>
      <c r="O314" s="34">
        <v>103</v>
      </c>
      <c r="P314" s="34"/>
      <c r="Q314" s="34">
        <v>83</v>
      </c>
      <c r="R314" s="34"/>
      <c r="S314" s="34"/>
      <c r="T314" s="34">
        <v>81</v>
      </c>
      <c r="U314" s="34">
        <v>378</v>
      </c>
    </row>
    <row r="315" spans="1:21">
      <c r="A315" s="14" t="s">
        <v>209</v>
      </c>
      <c r="B315" s="6">
        <v>111</v>
      </c>
      <c r="C315" s="6">
        <v>103</v>
      </c>
      <c r="D315" s="6"/>
      <c r="E315" s="6">
        <v>83</v>
      </c>
      <c r="F315" s="6"/>
      <c r="G315" s="6"/>
      <c r="H315" s="6">
        <v>81</v>
      </c>
      <c r="I315" s="6">
        <v>378</v>
      </c>
      <c r="M315" s="14" t="s">
        <v>209</v>
      </c>
      <c r="N315" s="6">
        <v>111</v>
      </c>
      <c r="O315" s="6">
        <v>103</v>
      </c>
      <c r="P315" s="6"/>
      <c r="Q315" s="6">
        <v>83</v>
      </c>
      <c r="R315" s="6"/>
      <c r="S315" s="6"/>
      <c r="T315" s="6">
        <v>81</v>
      </c>
      <c r="U315" s="6">
        <v>378</v>
      </c>
    </row>
    <row r="316" spans="1:21">
      <c r="A316" s="5" t="s">
        <v>462</v>
      </c>
      <c r="B316" s="6">
        <v>34</v>
      </c>
      <c r="C316" s="6">
        <v>67</v>
      </c>
      <c r="D316" s="6">
        <v>40</v>
      </c>
      <c r="E316" s="6">
        <v>30</v>
      </c>
      <c r="F316" s="6">
        <v>53</v>
      </c>
      <c r="G316" s="6">
        <v>66</v>
      </c>
      <c r="H316" s="6">
        <v>87</v>
      </c>
      <c r="I316" s="6">
        <v>377</v>
      </c>
      <c r="M316" s="15" t="s">
        <v>462</v>
      </c>
      <c r="N316" s="34">
        <v>34</v>
      </c>
      <c r="O316" s="34">
        <v>67</v>
      </c>
      <c r="P316" s="34">
        <v>40</v>
      </c>
      <c r="Q316" s="34">
        <v>30</v>
      </c>
      <c r="R316" s="34">
        <v>53</v>
      </c>
      <c r="S316" s="34">
        <v>66</v>
      </c>
      <c r="T316" s="34">
        <v>87</v>
      </c>
      <c r="U316" s="34">
        <v>377</v>
      </c>
    </row>
    <row r="317" spans="1:21">
      <c r="A317" s="14" t="s">
        <v>238</v>
      </c>
      <c r="B317" s="6">
        <v>34</v>
      </c>
      <c r="C317" s="6">
        <v>67</v>
      </c>
      <c r="D317" s="6">
        <v>40</v>
      </c>
      <c r="E317" s="6">
        <v>30</v>
      </c>
      <c r="F317" s="6">
        <v>53</v>
      </c>
      <c r="G317" s="6">
        <v>66</v>
      </c>
      <c r="H317" s="6">
        <v>87</v>
      </c>
      <c r="I317" s="6">
        <v>377</v>
      </c>
      <c r="M317" s="14" t="s">
        <v>238</v>
      </c>
      <c r="N317" s="6">
        <v>34</v>
      </c>
      <c r="O317" s="6">
        <v>67</v>
      </c>
      <c r="P317" s="6">
        <v>40</v>
      </c>
      <c r="Q317" s="6">
        <v>30</v>
      </c>
      <c r="R317" s="6">
        <v>53</v>
      </c>
      <c r="S317" s="6">
        <v>66</v>
      </c>
      <c r="T317" s="6">
        <v>87</v>
      </c>
      <c r="U317" s="6">
        <v>377</v>
      </c>
    </row>
    <row r="318" spans="1:21">
      <c r="A318" s="5" t="s">
        <v>115</v>
      </c>
      <c r="B318" s="6">
        <v>48</v>
      </c>
      <c r="C318" s="6">
        <v>36</v>
      </c>
      <c r="D318" s="6">
        <v>52</v>
      </c>
      <c r="E318" s="6">
        <v>46</v>
      </c>
      <c r="F318" s="6">
        <v>40</v>
      </c>
      <c r="G318" s="6">
        <v>38</v>
      </c>
      <c r="H318" s="6">
        <v>68</v>
      </c>
      <c r="I318" s="6">
        <v>328</v>
      </c>
      <c r="M318" s="15" t="s">
        <v>115</v>
      </c>
      <c r="N318" s="34">
        <v>48</v>
      </c>
      <c r="O318" s="34">
        <v>36</v>
      </c>
      <c r="P318" s="34">
        <v>52</v>
      </c>
      <c r="Q318" s="34">
        <v>46</v>
      </c>
      <c r="R318" s="34">
        <v>40</v>
      </c>
      <c r="S318" s="34">
        <v>38</v>
      </c>
      <c r="T318" s="34">
        <v>68</v>
      </c>
      <c r="U318" s="34">
        <v>328</v>
      </c>
    </row>
    <row r="319" spans="1:21">
      <c r="A319" s="14" t="s">
        <v>119</v>
      </c>
      <c r="B319" s="6">
        <v>22</v>
      </c>
      <c r="C319" s="6">
        <v>20</v>
      </c>
      <c r="D319" s="6">
        <v>24</v>
      </c>
      <c r="E319" s="6">
        <v>16</v>
      </c>
      <c r="F319" s="6">
        <v>24</v>
      </c>
      <c r="G319" s="6">
        <v>24</v>
      </c>
      <c r="H319" s="6">
        <v>44</v>
      </c>
      <c r="I319" s="6">
        <v>174</v>
      </c>
      <c r="M319" s="14" t="s">
        <v>119</v>
      </c>
      <c r="N319" s="6">
        <v>22</v>
      </c>
      <c r="O319" s="6">
        <v>20</v>
      </c>
      <c r="P319" s="6">
        <v>24</v>
      </c>
      <c r="Q319" s="6">
        <v>16</v>
      </c>
      <c r="R319" s="6">
        <v>24</v>
      </c>
      <c r="S319" s="6">
        <v>24</v>
      </c>
      <c r="T319" s="6">
        <v>44</v>
      </c>
      <c r="U319" s="6">
        <v>174</v>
      </c>
    </row>
    <row r="320" spans="1:21">
      <c r="A320" s="14" t="s">
        <v>116</v>
      </c>
      <c r="B320" s="6">
        <v>26</v>
      </c>
      <c r="C320" s="6">
        <v>16</v>
      </c>
      <c r="D320" s="6">
        <v>28</v>
      </c>
      <c r="E320" s="6">
        <v>30</v>
      </c>
      <c r="F320" s="6">
        <v>16</v>
      </c>
      <c r="G320" s="6">
        <v>14</v>
      </c>
      <c r="H320" s="6">
        <v>24</v>
      </c>
      <c r="I320" s="6">
        <v>154</v>
      </c>
      <c r="M320" s="14" t="s">
        <v>116</v>
      </c>
      <c r="N320" s="6">
        <v>26</v>
      </c>
      <c r="O320" s="6">
        <v>16</v>
      </c>
      <c r="P320" s="6">
        <v>28</v>
      </c>
      <c r="Q320" s="6">
        <v>30</v>
      </c>
      <c r="R320" s="6">
        <v>16</v>
      </c>
      <c r="S320" s="6">
        <v>14</v>
      </c>
      <c r="T320" s="6">
        <v>24</v>
      </c>
      <c r="U320" s="6">
        <v>154</v>
      </c>
    </row>
    <row r="321" spans="1:21">
      <c r="A321" s="5" t="s">
        <v>240</v>
      </c>
      <c r="B321" s="6">
        <v>48</v>
      </c>
      <c r="C321" s="6">
        <v>30</v>
      </c>
      <c r="D321" s="6">
        <v>39</v>
      </c>
      <c r="E321" s="6">
        <v>51</v>
      </c>
      <c r="F321" s="6">
        <v>38</v>
      </c>
      <c r="G321" s="6">
        <v>39</v>
      </c>
      <c r="H321" s="6">
        <v>47</v>
      </c>
      <c r="I321" s="6">
        <v>292</v>
      </c>
      <c r="M321" s="15" t="s">
        <v>240</v>
      </c>
      <c r="N321" s="34">
        <v>48</v>
      </c>
      <c r="O321" s="34">
        <v>30</v>
      </c>
      <c r="P321" s="34">
        <v>39</v>
      </c>
      <c r="Q321" s="34">
        <v>51</v>
      </c>
      <c r="R321" s="34">
        <v>38</v>
      </c>
      <c r="S321" s="34">
        <v>39</v>
      </c>
      <c r="T321" s="34">
        <v>47</v>
      </c>
      <c r="U321" s="34">
        <v>292</v>
      </c>
    </row>
    <row r="322" spans="1:21">
      <c r="A322" s="14" t="s">
        <v>241</v>
      </c>
      <c r="B322" s="6">
        <v>48</v>
      </c>
      <c r="C322" s="6">
        <v>30</v>
      </c>
      <c r="D322" s="6">
        <v>39</v>
      </c>
      <c r="E322" s="6">
        <v>51</v>
      </c>
      <c r="F322" s="6">
        <v>38</v>
      </c>
      <c r="G322" s="6">
        <v>39</v>
      </c>
      <c r="H322" s="6">
        <v>47</v>
      </c>
      <c r="I322" s="6">
        <v>292</v>
      </c>
      <c r="M322" s="14" t="s">
        <v>241</v>
      </c>
      <c r="N322" s="6">
        <v>48</v>
      </c>
      <c r="O322" s="6">
        <v>30</v>
      </c>
      <c r="P322" s="6">
        <v>39</v>
      </c>
      <c r="Q322" s="6">
        <v>51</v>
      </c>
      <c r="R322" s="6">
        <v>38</v>
      </c>
      <c r="S322" s="6">
        <v>39</v>
      </c>
      <c r="T322" s="6">
        <v>47</v>
      </c>
      <c r="U322" s="6">
        <v>292</v>
      </c>
    </row>
    <row r="323" spans="1:21">
      <c r="A323" s="5" t="s">
        <v>102</v>
      </c>
      <c r="B323" s="6">
        <v>23</v>
      </c>
      <c r="C323" s="6">
        <v>184</v>
      </c>
      <c r="D323" s="6">
        <v>73</v>
      </c>
      <c r="E323" s="6"/>
      <c r="F323" s="6">
        <v>7</v>
      </c>
      <c r="G323" s="6">
        <v>1</v>
      </c>
      <c r="H323" s="6"/>
      <c r="I323" s="6">
        <v>288</v>
      </c>
      <c r="M323" s="15" t="s">
        <v>102</v>
      </c>
      <c r="N323" s="34">
        <v>23</v>
      </c>
      <c r="O323" s="34">
        <v>184</v>
      </c>
      <c r="P323" s="34">
        <v>73</v>
      </c>
      <c r="Q323" s="34"/>
      <c r="R323" s="34">
        <v>7</v>
      </c>
      <c r="S323" s="34">
        <v>1</v>
      </c>
      <c r="T323" s="34"/>
      <c r="U323" s="34">
        <v>288</v>
      </c>
    </row>
    <row r="324" spans="1:21">
      <c r="A324" s="14" t="s">
        <v>274</v>
      </c>
      <c r="B324" s="6"/>
      <c r="C324" s="6">
        <v>184</v>
      </c>
      <c r="D324" s="6"/>
      <c r="E324" s="6"/>
      <c r="F324" s="6"/>
      <c r="G324" s="6"/>
      <c r="H324" s="6"/>
      <c r="I324" s="6">
        <v>184</v>
      </c>
      <c r="M324" s="14" t="s">
        <v>274</v>
      </c>
      <c r="N324" s="6"/>
      <c r="O324" s="6">
        <v>184</v>
      </c>
      <c r="P324" s="6"/>
      <c r="Q324" s="6"/>
      <c r="R324" s="6"/>
      <c r="S324" s="6"/>
      <c r="T324" s="6"/>
      <c r="U324" s="6">
        <v>184</v>
      </c>
    </row>
    <row r="325" spans="1:21">
      <c r="A325" s="14" t="s">
        <v>103</v>
      </c>
      <c r="B325" s="6">
        <v>23</v>
      </c>
      <c r="C325" s="6"/>
      <c r="D325" s="6">
        <v>73</v>
      </c>
      <c r="E325" s="6"/>
      <c r="F325" s="6"/>
      <c r="G325" s="6"/>
      <c r="H325" s="6"/>
      <c r="I325" s="6">
        <v>96</v>
      </c>
      <c r="M325" s="14" t="s">
        <v>103</v>
      </c>
      <c r="N325" s="6">
        <v>23</v>
      </c>
      <c r="O325" s="6"/>
      <c r="P325" s="6">
        <v>73</v>
      </c>
      <c r="Q325" s="6"/>
      <c r="R325" s="6"/>
      <c r="S325" s="6"/>
      <c r="T325" s="6"/>
      <c r="U325" s="6">
        <v>96</v>
      </c>
    </row>
    <row r="326" spans="1:21">
      <c r="A326" s="14" t="s">
        <v>379</v>
      </c>
      <c r="B326" s="6"/>
      <c r="C326" s="6"/>
      <c r="D326" s="6"/>
      <c r="E326" s="6"/>
      <c r="F326" s="6">
        <v>7</v>
      </c>
      <c r="G326" s="6">
        <v>1</v>
      </c>
      <c r="H326" s="6"/>
      <c r="I326" s="6">
        <v>8</v>
      </c>
      <c r="M326" s="14" t="s">
        <v>379</v>
      </c>
      <c r="N326" s="6"/>
      <c r="O326" s="6"/>
      <c r="P326" s="6"/>
      <c r="Q326" s="6"/>
      <c r="R326" s="6">
        <v>7</v>
      </c>
      <c r="S326" s="6">
        <v>1</v>
      </c>
      <c r="T326" s="6"/>
      <c r="U326" s="6">
        <v>8</v>
      </c>
    </row>
    <row r="327" spans="1:21">
      <c r="A327" s="5" t="s">
        <v>459</v>
      </c>
      <c r="B327" s="6"/>
      <c r="C327" s="6"/>
      <c r="D327" s="6"/>
      <c r="E327" s="6"/>
      <c r="F327" s="6">
        <v>14</v>
      </c>
      <c r="G327" s="6">
        <v>107</v>
      </c>
      <c r="H327" s="6">
        <v>164</v>
      </c>
      <c r="I327" s="6">
        <v>285</v>
      </c>
      <c r="M327" s="15" t="s">
        <v>459</v>
      </c>
      <c r="N327" s="34"/>
      <c r="O327" s="34"/>
      <c r="P327" s="34"/>
      <c r="Q327" s="34"/>
      <c r="R327" s="34">
        <v>14</v>
      </c>
      <c r="S327" s="34">
        <v>107</v>
      </c>
      <c r="T327" s="34">
        <v>164</v>
      </c>
      <c r="U327" s="34">
        <v>285</v>
      </c>
    </row>
    <row r="328" spans="1:21">
      <c r="A328" s="14" t="s">
        <v>386</v>
      </c>
      <c r="B328" s="6"/>
      <c r="C328" s="6"/>
      <c r="D328" s="6"/>
      <c r="E328" s="6"/>
      <c r="F328" s="6">
        <v>14</v>
      </c>
      <c r="G328" s="6">
        <v>100</v>
      </c>
      <c r="H328" s="6">
        <v>160</v>
      </c>
      <c r="I328" s="6">
        <v>274</v>
      </c>
      <c r="M328" s="14" t="s">
        <v>386</v>
      </c>
      <c r="N328" s="6"/>
      <c r="O328" s="6"/>
      <c r="P328" s="6"/>
      <c r="Q328" s="6"/>
      <c r="R328" s="6">
        <v>14</v>
      </c>
      <c r="S328" s="6">
        <v>100</v>
      </c>
      <c r="T328" s="6">
        <v>160</v>
      </c>
      <c r="U328" s="6">
        <v>274</v>
      </c>
    </row>
    <row r="329" spans="1:21">
      <c r="A329" s="14" t="s">
        <v>407</v>
      </c>
      <c r="B329" s="6"/>
      <c r="C329" s="6"/>
      <c r="D329" s="6"/>
      <c r="E329" s="6"/>
      <c r="F329" s="6"/>
      <c r="G329" s="6">
        <v>7</v>
      </c>
      <c r="H329" s="6">
        <v>4</v>
      </c>
      <c r="I329" s="6">
        <v>11</v>
      </c>
      <c r="M329" s="14" t="s">
        <v>407</v>
      </c>
      <c r="N329" s="6"/>
      <c r="O329" s="6"/>
      <c r="P329" s="6"/>
      <c r="Q329" s="6"/>
      <c r="R329" s="6"/>
      <c r="S329" s="6">
        <v>7</v>
      </c>
      <c r="T329" s="6">
        <v>4</v>
      </c>
      <c r="U329" s="6">
        <v>11</v>
      </c>
    </row>
    <row r="330" spans="1:21">
      <c r="A330" s="5" t="s">
        <v>395</v>
      </c>
      <c r="B330" s="6"/>
      <c r="C330" s="6"/>
      <c r="D330" s="6"/>
      <c r="E330" s="6"/>
      <c r="F330" s="6"/>
      <c r="G330" s="6">
        <v>120</v>
      </c>
      <c r="H330" s="6">
        <v>154</v>
      </c>
      <c r="I330" s="6">
        <v>274</v>
      </c>
      <c r="M330" s="15" t="s">
        <v>395</v>
      </c>
      <c r="N330" s="34"/>
      <c r="O330" s="34"/>
      <c r="P330" s="34"/>
      <c r="Q330" s="34"/>
      <c r="R330" s="34"/>
      <c r="S330" s="34">
        <v>120</v>
      </c>
      <c r="T330" s="34">
        <v>154</v>
      </c>
      <c r="U330" s="34">
        <v>274</v>
      </c>
    </row>
    <row r="331" spans="1:21">
      <c r="A331" s="14" t="s">
        <v>396</v>
      </c>
      <c r="B331" s="6"/>
      <c r="C331" s="6"/>
      <c r="D331" s="6"/>
      <c r="E331" s="6"/>
      <c r="F331" s="6"/>
      <c r="G331" s="6">
        <v>120</v>
      </c>
      <c r="H331" s="6">
        <v>154</v>
      </c>
      <c r="I331" s="6">
        <v>274</v>
      </c>
      <c r="M331" s="14" t="s">
        <v>396</v>
      </c>
      <c r="N331" s="6"/>
      <c r="O331" s="6"/>
      <c r="P331" s="6"/>
      <c r="Q331" s="6"/>
      <c r="R331" s="6"/>
      <c r="S331" s="6">
        <v>120</v>
      </c>
      <c r="T331" s="6">
        <v>154</v>
      </c>
      <c r="U331" s="6">
        <v>274</v>
      </c>
    </row>
    <row r="332" spans="1:21">
      <c r="A332" s="5" t="s">
        <v>120</v>
      </c>
      <c r="B332" s="6"/>
      <c r="C332" s="6"/>
      <c r="D332" s="6"/>
      <c r="E332" s="6"/>
      <c r="F332" s="6"/>
      <c r="G332" s="6"/>
      <c r="H332" s="6">
        <v>260</v>
      </c>
      <c r="I332" s="6">
        <v>260</v>
      </c>
      <c r="M332" s="15" t="s">
        <v>120</v>
      </c>
      <c r="N332" s="34"/>
      <c r="O332" s="34"/>
      <c r="P332" s="34"/>
      <c r="Q332" s="34"/>
      <c r="R332" s="34"/>
      <c r="S332" s="34"/>
      <c r="T332" s="34">
        <v>260</v>
      </c>
      <c r="U332" s="34">
        <v>260</v>
      </c>
    </row>
    <row r="333" spans="1:21">
      <c r="A333" s="14" t="s">
        <v>108</v>
      </c>
      <c r="B333" s="6"/>
      <c r="C333" s="6"/>
      <c r="D333" s="6"/>
      <c r="E333" s="6"/>
      <c r="F333" s="6"/>
      <c r="G333" s="6"/>
      <c r="H333" s="6">
        <v>180</v>
      </c>
      <c r="I333" s="6">
        <v>180</v>
      </c>
      <c r="M333" s="14" t="s">
        <v>108</v>
      </c>
      <c r="N333" s="6"/>
      <c r="O333" s="6"/>
      <c r="P333" s="6"/>
      <c r="Q333" s="6"/>
      <c r="R333" s="6"/>
      <c r="S333" s="6"/>
      <c r="T333" s="6">
        <v>180</v>
      </c>
      <c r="U333" s="6">
        <v>180</v>
      </c>
    </row>
    <row r="334" spans="1:21">
      <c r="A334" s="14" t="s">
        <v>126</v>
      </c>
      <c r="B334" s="6"/>
      <c r="C334" s="6"/>
      <c r="D334" s="6"/>
      <c r="E334" s="6"/>
      <c r="F334" s="6"/>
      <c r="G334" s="6"/>
      <c r="H334" s="6">
        <v>64</v>
      </c>
      <c r="I334" s="6">
        <v>64</v>
      </c>
      <c r="M334" s="14" t="s">
        <v>126</v>
      </c>
      <c r="N334" s="6"/>
      <c r="O334" s="6"/>
      <c r="P334" s="6"/>
      <c r="Q334" s="6"/>
      <c r="R334" s="6"/>
      <c r="S334" s="6"/>
      <c r="T334" s="6">
        <v>64</v>
      </c>
      <c r="U334" s="6">
        <v>64</v>
      </c>
    </row>
    <row r="335" spans="1:21">
      <c r="A335" s="14" t="s">
        <v>121</v>
      </c>
      <c r="B335" s="6"/>
      <c r="C335" s="6"/>
      <c r="D335" s="6"/>
      <c r="E335" s="6"/>
      <c r="F335" s="6"/>
      <c r="G335" s="6"/>
      <c r="H335" s="6">
        <v>16</v>
      </c>
      <c r="I335" s="6">
        <v>16</v>
      </c>
      <c r="M335" s="14" t="s">
        <v>121</v>
      </c>
      <c r="N335" s="6"/>
      <c r="O335" s="6"/>
      <c r="P335" s="6"/>
      <c r="Q335" s="6"/>
      <c r="R335" s="6"/>
      <c r="S335" s="6"/>
      <c r="T335" s="6">
        <v>16</v>
      </c>
      <c r="U335" s="6">
        <v>16</v>
      </c>
    </row>
    <row r="336" spans="1:21">
      <c r="A336" s="5" t="s">
        <v>460</v>
      </c>
      <c r="B336" s="6">
        <v>86</v>
      </c>
      <c r="C336" s="6">
        <v>81</v>
      </c>
      <c r="D336" s="6">
        <v>36</v>
      </c>
      <c r="E336" s="6">
        <v>30</v>
      </c>
      <c r="F336" s="6">
        <v>23</v>
      </c>
      <c r="G336" s="6"/>
      <c r="H336" s="6"/>
      <c r="I336" s="6">
        <v>256</v>
      </c>
      <c r="M336" s="15" t="s">
        <v>460</v>
      </c>
      <c r="N336" s="34">
        <v>86</v>
      </c>
      <c r="O336" s="34">
        <v>81</v>
      </c>
      <c r="P336" s="34">
        <v>36</v>
      </c>
      <c r="Q336" s="34">
        <v>30</v>
      </c>
      <c r="R336" s="34">
        <v>23</v>
      </c>
      <c r="S336" s="34"/>
      <c r="T336" s="34"/>
      <c r="U336" s="34">
        <v>256</v>
      </c>
    </row>
    <row r="337" spans="1:21">
      <c r="A337" s="14" t="s">
        <v>90</v>
      </c>
      <c r="B337" s="6">
        <v>86</v>
      </c>
      <c r="C337" s="6">
        <v>81</v>
      </c>
      <c r="D337" s="6"/>
      <c r="E337" s="6"/>
      <c r="F337" s="6"/>
      <c r="G337" s="6"/>
      <c r="H337" s="6"/>
      <c r="I337" s="6">
        <v>167</v>
      </c>
      <c r="M337" s="14" t="s">
        <v>90</v>
      </c>
      <c r="N337" s="6">
        <v>86</v>
      </c>
      <c r="O337" s="6">
        <v>81</v>
      </c>
      <c r="P337" s="6"/>
      <c r="Q337" s="6"/>
      <c r="R337" s="6"/>
      <c r="S337" s="6"/>
      <c r="T337" s="6"/>
      <c r="U337" s="6">
        <v>167</v>
      </c>
    </row>
    <row r="338" spans="1:21">
      <c r="A338" s="14" t="s">
        <v>323</v>
      </c>
      <c r="B338" s="6"/>
      <c r="C338" s="6"/>
      <c r="D338" s="6">
        <v>36</v>
      </c>
      <c r="E338" s="6">
        <v>30</v>
      </c>
      <c r="F338" s="6">
        <v>23</v>
      </c>
      <c r="G338" s="6"/>
      <c r="H338" s="6"/>
      <c r="I338" s="6">
        <v>89</v>
      </c>
      <c r="M338" s="14" t="s">
        <v>323</v>
      </c>
      <c r="N338" s="6"/>
      <c r="O338" s="6"/>
      <c r="P338" s="6">
        <v>36</v>
      </c>
      <c r="Q338" s="6">
        <v>30</v>
      </c>
      <c r="R338" s="6">
        <v>23</v>
      </c>
      <c r="S338" s="6"/>
      <c r="T338" s="6"/>
      <c r="U338" s="6">
        <v>89</v>
      </c>
    </row>
    <row r="339" spans="1:21">
      <c r="A339" s="5" t="s">
        <v>141</v>
      </c>
      <c r="B339" s="6">
        <v>10</v>
      </c>
      <c r="C339" s="6">
        <v>12</v>
      </c>
      <c r="D339" s="6">
        <v>12</v>
      </c>
      <c r="E339" s="6">
        <v>76</v>
      </c>
      <c r="F339" s="6">
        <v>86</v>
      </c>
      <c r="G339" s="6">
        <v>32</v>
      </c>
      <c r="H339" s="6">
        <v>22</v>
      </c>
      <c r="I339" s="6">
        <v>250</v>
      </c>
      <c r="M339" s="15" t="s">
        <v>141</v>
      </c>
      <c r="N339" s="34">
        <v>10</v>
      </c>
      <c r="O339" s="34">
        <v>12</v>
      </c>
      <c r="P339" s="34">
        <v>12</v>
      </c>
      <c r="Q339" s="34">
        <v>76</v>
      </c>
      <c r="R339" s="34">
        <v>86</v>
      </c>
      <c r="S339" s="34">
        <v>32</v>
      </c>
      <c r="T339" s="34">
        <v>22</v>
      </c>
      <c r="U339" s="34">
        <v>250</v>
      </c>
    </row>
    <row r="340" spans="1:21">
      <c r="A340" s="14" t="s">
        <v>143</v>
      </c>
      <c r="B340" s="6">
        <v>6</v>
      </c>
      <c r="C340" s="6">
        <v>8</v>
      </c>
      <c r="D340" s="6">
        <v>8</v>
      </c>
      <c r="E340" s="6">
        <v>64</v>
      </c>
      <c r="F340" s="6">
        <v>44</v>
      </c>
      <c r="G340" s="6">
        <v>22</v>
      </c>
      <c r="H340" s="6">
        <v>10</v>
      </c>
      <c r="I340" s="6">
        <v>162</v>
      </c>
      <c r="M340" s="14" t="s">
        <v>143</v>
      </c>
      <c r="N340" s="6">
        <v>6</v>
      </c>
      <c r="O340" s="6">
        <v>8</v>
      </c>
      <c r="P340" s="6">
        <v>8</v>
      </c>
      <c r="Q340" s="6">
        <v>64</v>
      </c>
      <c r="R340" s="6">
        <v>44</v>
      </c>
      <c r="S340" s="6">
        <v>22</v>
      </c>
      <c r="T340" s="6">
        <v>10</v>
      </c>
      <c r="U340" s="6">
        <v>162</v>
      </c>
    </row>
    <row r="341" spans="1:21">
      <c r="A341" s="14" t="s">
        <v>142</v>
      </c>
      <c r="B341" s="6">
        <v>2</v>
      </c>
      <c r="C341" s="6">
        <v>2</v>
      </c>
      <c r="D341" s="6">
        <v>2</v>
      </c>
      <c r="E341" s="6">
        <v>12</v>
      </c>
      <c r="F341" s="6">
        <v>32</v>
      </c>
      <c r="G341" s="6">
        <v>6</v>
      </c>
      <c r="H341" s="6">
        <v>8</v>
      </c>
      <c r="I341" s="6">
        <v>64</v>
      </c>
      <c r="M341" s="14" t="s">
        <v>142</v>
      </c>
      <c r="N341" s="6">
        <v>2</v>
      </c>
      <c r="O341" s="6">
        <v>2</v>
      </c>
      <c r="P341" s="6">
        <v>2</v>
      </c>
      <c r="Q341" s="6">
        <v>12</v>
      </c>
      <c r="R341" s="6">
        <v>32</v>
      </c>
      <c r="S341" s="6">
        <v>6</v>
      </c>
      <c r="T341" s="6">
        <v>8</v>
      </c>
      <c r="U341" s="6">
        <v>64</v>
      </c>
    </row>
    <row r="342" spans="1:21">
      <c r="A342" s="14" t="s">
        <v>144</v>
      </c>
      <c r="B342" s="6">
        <v>2</v>
      </c>
      <c r="C342" s="6">
        <v>2</v>
      </c>
      <c r="D342" s="6">
        <v>2</v>
      </c>
      <c r="E342" s="6"/>
      <c r="F342" s="6">
        <v>10</v>
      </c>
      <c r="G342" s="6"/>
      <c r="H342" s="6"/>
      <c r="I342" s="6">
        <v>16</v>
      </c>
      <c r="M342" s="14" t="s">
        <v>144</v>
      </c>
      <c r="N342" s="6">
        <v>2</v>
      </c>
      <c r="O342" s="6">
        <v>2</v>
      </c>
      <c r="P342" s="6">
        <v>2</v>
      </c>
      <c r="Q342" s="6"/>
      <c r="R342" s="6">
        <v>10</v>
      </c>
      <c r="S342" s="6"/>
      <c r="T342" s="6"/>
      <c r="U342" s="6">
        <v>16</v>
      </c>
    </row>
    <row r="343" spans="1:21">
      <c r="A343" s="14" t="s">
        <v>405</v>
      </c>
      <c r="B343" s="6"/>
      <c r="C343" s="6"/>
      <c r="D343" s="6"/>
      <c r="E343" s="6"/>
      <c r="F343" s="6"/>
      <c r="G343" s="6">
        <v>4</v>
      </c>
      <c r="H343" s="6">
        <v>4</v>
      </c>
      <c r="I343" s="6">
        <v>8</v>
      </c>
      <c r="M343" s="14" t="s">
        <v>405</v>
      </c>
      <c r="N343" s="6"/>
      <c r="O343" s="6"/>
      <c r="P343" s="6"/>
      <c r="Q343" s="6"/>
      <c r="R343" s="6"/>
      <c r="S343" s="6">
        <v>4</v>
      </c>
      <c r="T343" s="6">
        <v>4</v>
      </c>
      <c r="U343" s="6">
        <v>8</v>
      </c>
    </row>
    <row r="344" spans="1:21">
      <c r="A344" s="5" t="s">
        <v>468</v>
      </c>
      <c r="B344" s="6"/>
      <c r="C344" s="6">
        <v>12</v>
      </c>
      <c r="D344" s="6">
        <v>18</v>
      </c>
      <c r="E344" s="6"/>
      <c r="F344" s="6">
        <v>41</v>
      </c>
      <c r="G344" s="6">
        <v>42</v>
      </c>
      <c r="H344" s="6">
        <v>116</v>
      </c>
      <c r="I344" s="6">
        <v>229</v>
      </c>
      <c r="M344" s="15" t="s">
        <v>468</v>
      </c>
      <c r="N344" s="34"/>
      <c r="O344" s="34">
        <v>12</v>
      </c>
      <c r="P344" s="34">
        <v>18</v>
      </c>
      <c r="Q344" s="34"/>
      <c r="R344" s="34">
        <v>41</v>
      </c>
      <c r="S344" s="34">
        <v>42</v>
      </c>
      <c r="T344" s="34">
        <v>116</v>
      </c>
      <c r="U344" s="34">
        <v>229</v>
      </c>
    </row>
    <row r="345" spans="1:21">
      <c r="A345" s="14" t="s">
        <v>297</v>
      </c>
      <c r="B345" s="6"/>
      <c r="C345" s="6">
        <v>12</v>
      </c>
      <c r="D345" s="6">
        <v>18</v>
      </c>
      <c r="E345" s="6"/>
      <c r="F345" s="6">
        <v>41</v>
      </c>
      <c r="G345" s="6">
        <v>42</v>
      </c>
      <c r="H345" s="6">
        <v>116</v>
      </c>
      <c r="I345" s="6">
        <v>229</v>
      </c>
      <c r="M345" s="14" t="s">
        <v>297</v>
      </c>
      <c r="N345" s="6"/>
      <c r="O345" s="6">
        <v>12</v>
      </c>
      <c r="P345" s="6">
        <v>18</v>
      </c>
      <c r="Q345" s="6"/>
      <c r="R345" s="6">
        <v>41</v>
      </c>
      <c r="S345" s="6">
        <v>42</v>
      </c>
      <c r="T345" s="6">
        <v>116</v>
      </c>
      <c r="U345" s="6">
        <v>229</v>
      </c>
    </row>
    <row r="346" spans="1:21">
      <c r="A346" s="5" t="s">
        <v>138</v>
      </c>
      <c r="B346" s="6">
        <v>34</v>
      </c>
      <c r="C346" s="6">
        <v>36</v>
      </c>
      <c r="D346" s="6">
        <v>26</v>
      </c>
      <c r="E346" s="6">
        <v>4</v>
      </c>
      <c r="F346" s="6">
        <v>64</v>
      </c>
      <c r="G346" s="6">
        <v>14</v>
      </c>
      <c r="H346" s="6">
        <v>34</v>
      </c>
      <c r="I346" s="6">
        <v>212</v>
      </c>
      <c r="M346" s="15" t="s">
        <v>138</v>
      </c>
      <c r="N346" s="34">
        <v>34</v>
      </c>
      <c r="O346" s="34">
        <v>36</v>
      </c>
      <c r="P346" s="34">
        <v>26</v>
      </c>
      <c r="Q346" s="34">
        <v>4</v>
      </c>
      <c r="R346" s="34">
        <v>64</v>
      </c>
      <c r="S346" s="34">
        <v>14</v>
      </c>
      <c r="T346" s="34">
        <v>34</v>
      </c>
      <c r="U346" s="34">
        <v>212</v>
      </c>
    </row>
    <row r="347" spans="1:21">
      <c r="A347" s="14" t="s">
        <v>140</v>
      </c>
      <c r="B347" s="6">
        <v>24</v>
      </c>
      <c r="C347" s="6">
        <v>24</v>
      </c>
      <c r="D347" s="6">
        <v>12</v>
      </c>
      <c r="E347" s="6">
        <v>2</v>
      </c>
      <c r="F347" s="6">
        <v>40</v>
      </c>
      <c r="G347" s="6">
        <v>8</v>
      </c>
      <c r="H347" s="6">
        <v>16</v>
      </c>
      <c r="I347" s="6">
        <v>126</v>
      </c>
      <c r="M347" s="14" t="s">
        <v>140</v>
      </c>
      <c r="N347" s="6">
        <v>24</v>
      </c>
      <c r="O347" s="6">
        <v>24</v>
      </c>
      <c r="P347" s="6">
        <v>12</v>
      </c>
      <c r="Q347" s="6">
        <v>2</v>
      </c>
      <c r="R347" s="6">
        <v>40</v>
      </c>
      <c r="S347" s="6">
        <v>8</v>
      </c>
      <c r="T347" s="6">
        <v>16</v>
      </c>
      <c r="U347" s="6">
        <v>126</v>
      </c>
    </row>
    <row r="348" spans="1:21">
      <c r="A348" s="14" t="s">
        <v>139</v>
      </c>
      <c r="B348" s="6">
        <v>10</v>
      </c>
      <c r="C348" s="6">
        <v>12</v>
      </c>
      <c r="D348" s="6">
        <v>14</v>
      </c>
      <c r="E348" s="6">
        <v>2</v>
      </c>
      <c r="F348" s="6">
        <v>24</v>
      </c>
      <c r="G348" s="6">
        <v>6</v>
      </c>
      <c r="H348" s="6">
        <v>18</v>
      </c>
      <c r="I348" s="6">
        <v>86</v>
      </c>
      <c r="M348" s="14" t="s">
        <v>139</v>
      </c>
      <c r="N348" s="6">
        <v>10</v>
      </c>
      <c r="O348" s="6">
        <v>12</v>
      </c>
      <c r="P348" s="6">
        <v>14</v>
      </c>
      <c r="Q348" s="6">
        <v>2</v>
      </c>
      <c r="R348" s="6">
        <v>24</v>
      </c>
      <c r="S348" s="6">
        <v>6</v>
      </c>
      <c r="T348" s="6">
        <v>18</v>
      </c>
      <c r="U348" s="6">
        <v>86</v>
      </c>
    </row>
    <row r="349" spans="1:21">
      <c r="A349" s="5" t="s">
        <v>107</v>
      </c>
      <c r="B349" s="6">
        <v>14</v>
      </c>
      <c r="C349" s="6">
        <v>8</v>
      </c>
      <c r="D349" s="6">
        <v>8</v>
      </c>
      <c r="E349" s="6"/>
      <c r="F349" s="6">
        <v>102</v>
      </c>
      <c r="G349" s="6">
        <v>56</v>
      </c>
      <c r="H349" s="6">
        <v>24</v>
      </c>
      <c r="I349" s="6">
        <v>212</v>
      </c>
      <c r="M349" s="15" t="s">
        <v>107</v>
      </c>
      <c r="N349" s="34">
        <v>14</v>
      </c>
      <c r="O349" s="34">
        <v>8</v>
      </c>
      <c r="P349" s="34">
        <v>8</v>
      </c>
      <c r="Q349" s="34"/>
      <c r="R349" s="34">
        <v>102</v>
      </c>
      <c r="S349" s="34">
        <v>56</v>
      </c>
      <c r="T349" s="34">
        <v>24</v>
      </c>
      <c r="U349" s="34">
        <v>212</v>
      </c>
    </row>
    <row r="350" spans="1:21">
      <c r="A350" s="14" t="s">
        <v>108</v>
      </c>
      <c r="B350" s="6">
        <v>10</v>
      </c>
      <c r="C350" s="6">
        <v>4</v>
      </c>
      <c r="D350" s="6">
        <v>6</v>
      </c>
      <c r="E350" s="6"/>
      <c r="F350" s="6">
        <v>82</v>
      </c>
      <c r="G350" s="6">
        <v>48</v>
      </c>
      <c r="H350" s="6">
        <v>20</v>
      </c>
      <c r="I350" s="6">
        <v>170</v>
      </c>
      <c r="M350" s="14" t="s">
        <v>108</v>
      </c>
      <c r="N350" s="6">
        <v>10</v>
      </c>
      <c r="O350" s="6">
        <v>4</v>
      </c>
      <c r="P350" s="6">
        <v>6</v>
      </c>
      <c r="Q350" s="6"/>
      <c r="R350" s="6">
        <v>82</v>
      </c>
      <c r="S350" s="6">
        <v>48</v>
      </c>
      <c r="T350" s="6">
        <v>20</v>
      </c>
      <c r="U350" s="6">
        <v>170</v>
      </c>
    </row>
    <row r="351" spans="1:21">
      <c r="A351" s="14" t="s">
        <v>112</v>
      </c>
      <c r="B351" s="6">
        <v>4</v>
      </c>
      <c r="C351" s="6">
        <v>4</v>
      </c>
      <c r="D351" s="6">
        <v>2</v>
      </c>
      <c r="E351" s="6"/>
      <c r="F351" s="6">
        <v>20</v>
      </c>
      <c r="G351" s="6">
        <v>8</v>
      </c>
      <c r="H351" s="6">
        <v>4</v>
      </c>
      <c r="I351" s="6">
        <v>42</v>
      </c>
      <c r="M351" s="14" t="s">
        <v>112</v>
      </c>
      <c r="N351" s="6">
        <v>4</v>
      </c>
      <c r="O351" s="6">
        <v>4</v>
      </c>
      <c r="P351" s="6">
        <v>2</v>
      </c>
      <c r="Q351" s="6"/>
      <c r="R351" s="6">
        <v>20</v>
      </c>
      <c r="S351" s="6">
        <v>8</v>
      </c>
      <c r="T351" s="6">
        <v>4</v>
      </c>
      <c r="U351" s="6">
        <v>42</v>
      </c>
    </row>
    <row r="352" spans="1:21">
      <c r="A352" s="5" t="s">
        <v>149</v>
      </c>
      <c r="B352" s="6">
        <v>6</v>
      </c>
      <c r="C352" s="6">
        <v>40</v>
      </c>
      <c r="D352" s="6">
        <v>50</v>
      </c>
      <c r="E352" s="6">
        <v>8</v>
      </c>
      <c r="F352" s="6">
        <v>64</v>
      </c>
      <c r="G352" s="6">
        <v>16</v>
      </c>
      <c r="H352" s="6">
        <v>2</v>
      </c>
      <c r="I352" s="6">
        <v>186</v>
      </c>
      <c r="M352" s="15" t="s">
        <v>149</v>
      </c>
      <c r="N352" s="34">
        <v>6</v>
      </c>
      <c r="O352" s="34">
        <v>40</v>
      </c>
      <c r="P352" s="34">
        <v>50</v>
      </c>
      <c r="Q352" s="34">
        <v>8</v>
      </c>
      <c r="R352" s="34">
        <v>64</v>
      </c>
      <c r="S352" s="34">
        <v>16</v>
      </c>
      <c r="T352" s="34">
        <v>2</v>
      </c>
      <c r="U352" s="34">
        <v>186</v>
      </c>
    </row>
    <row r="353" spans="1:21">
      <c r="A353" s="14" t="s">
        <v>150</v>
      </c>
      <c r="B353" s="6">
        <v>6</v>
      </c>
      <c r="C353" s="6">
        <v>40</v>
      </c>
      <c r="D353" s="6">
        <v>50</v>
      </c>
      <c r="E353" s="6">
        <v>8</v>
      </c>
      <c r="F353" s="6">
        <v>64</v>
      </c>
      <c r="G353" s="6">
        <v>16</v>
      </c>
      <c r="H353" s="6">
        <v>2</v>
      </c>
      <c r="I353" s="6">
        <v>186</v>
      </c>
      <c r="M353" s="14" t="s">
        <v>150</v>
      </c>
      <c r="N353" s="6">
        <v>6</v>
      </c>
      <c r="O353" s="6">
        <v>40</v>
      </c>
      <c r="P353" s="6">
        <v>50</v>
      </c>
      <c r="Q353" s="6">
        <v>8</v>
      </c>
      <c r="R353" s="6">
        <v>64</v>
      </c>
      <c r="S353" s="6">
        <v>16</v>
      </c>
      <c r="T353" s="6">
        <v>2</v>
      </c>
      <c r="U353" s="6">
        <v>186</v>
      </c>
    </row>
    <row r="354" spans="1:21">
      <c r="A354" s="5" t="s">
        <v>503</v>
      </c>
      <c r="B354" s="6"/>
      <c r="C354" s="6"/>
      <c r="D354" s="6"/>
      <c r="E354" s="6"/>
      <c r="F354" s="6"/>
      <c r="G354" s="6"/>
      <c r="H354" s="6">
        <v>160</v>
      </c>
      <c r="I354" s="6">
        <v>160</v>
      </c>
      <c r="M354" s="15" t="s">
        <v>503</v>
      </c>
      <c r="N354" s="34"/>
      <c r="O354" s="34"/>
      <c r="P354" s="34"/>
      <c r="Q354" s="34"/>
      <c r="R354" s="34"/>
      <c r="S354" s="34"/>
      <c r="T354" s="34">
        <v>160</v>
      </c>
      <c r="U354" s="34">
        <v>160</v>
      </c>
    </row>
    <row r="355" spans="1:21">
      <c r="A355" s="14" t="s">
        <v>504</v>
      </c>
      <c r="B355" s="6"/>
      <c r="C355" s="6"/>
      <c r="D355" s="6"/>
      <c r="E355" s="6"/>
      <c r="F355" s="6"/>
      <c r="G355" s="6"/>
      <c r="H355" s="6">
        <v>160</v>
      </c>
      <c r="I355" s="6">
        <v>160</v>
      </c>
      <c r="M355" s="14" t="s">
        <v>504</v>
      </c>
      <c r="N355" s="6"/>
      <c r="O355" s="6"/>
      <c r="P355" s="6"/>
      <c r="Q355" s="6"/>
      <c r="R355" s="6"/>
      <c r="S355" s="6"/>
      <c r="T355" s="6">
        <v>160</v>
      </c>
      <c r="U355" s="6">
        <v>160</v>
      </c>
    </row>
    <row r="356" spans="1:21">
      <c r="A356" s="5" t="s">
        <v>24</v>
      </c>
      <c r="B356" s="6">
        <v>14</v>
      </c>
      <c r="C356" s="6">
        <v>28</v>
      </c>
      <c r="D356" s="6">
        <v>32</v>
      </c>
      <c r="E356" s="6">
        <v>23</v>
      </c>
      <c r="F356" s="6">
        <v>24</v>
      </c>
      <c r="G356" s="6">
        <v>24</v>
      </c>
      <c r="H356" s="6">
        <v>13</v>
      </c>
      <c r="I356" s="6">
        <v>158</v>
      </c>
      <c r="M356" s="15" t="s">
        <v>24</v>
      </c>
      <c r="N356" s="34">
        <v>14</v>
      </c>
      <c r="O356" s="34">
        <v>28</v>
      </c>
      <c r="P356" s="34">
        <v>32</v>
      </c>
      <c r="Q356" s="34">
        <v>23</v>
      </c>
      <c r="R356" s="34">
        <v>24</v>
      </c>
      <c r="S356" s="34">
        <v>24</v>
      </c>
      <c r="T356" s="34">
        <v>13</v>
      </c>
      <c r="U356" s="34">
        <v>158</v>
      </c>
    </row>
    <row r="357" spans="1:21">
      <c r="A357" s="14" t="s">
        <v>25</v>
      </c>
      <c r="B357" s="6">
        <v>14</v>
      </c>
      <c r="C357" s="6">
        <v>28</v>
      </c>
      <c r="D357" s="6">
        <v>32</v>
      </c>
      <c r="E357" s="6">
        <v>23</v>
      </c>
      <c r="F357" s="6">
        <v>24</v>
      </c>
      <c r="G357" s="6">
        <v>24</v>
      </c>
      <c r="H357" s="6">
        <v>13</v>
      </c>
      <c r="I357" s="6">
        <v>158</v>
      </c>
      <c r="M357" s="14" t="s">
        <v>25</v>
      </c>
      <c r="N357" s="6">
        <v>14</v>
      </c>
      <c r="O357" s="6">
        <v>28</v>
      </c>
      <c r="P357" s="6">
        <v>32</v>
      </c>
      <c r="Q357" s="6">
        <v>23</v>
      </c>
      <c r="R357" s="6">
        <v>24</v>
      </c>
      <c r="S357" s="6">
        <v>24</v>
      </c>
      <c r="T357" s="6">
        <v>13</v>
      </c>
      <c r="U357" s="6">
        <v>158</v>
      </c>
    </row>
    <row r="358" spans="1:21">
      <c r="A358" s="5" t="s">
        <v>196</v>
      </c>
      <c r="B358" s="6">
        <v>3</v>
      </c>
      <c r="C358" s="6">
        <v>1</v>
      </c>
      <c r="D358" s="6">
        <v>1</v>
      </c>
      <c r="E358" s="6">
        <v>14</v>
      </c>
      <c r="F358" s="6"/>
      <c r="G358" s="6"/>
      <c r="H358" s="6">
        <v>100</v>
      </c>
      <c r="I358" s="6">
        <v>119</v>
      </c>
      <c r="M358" s="15" t="s">
        <v>196</v>
      </c>
      <c r="N358" s="34">
        <v>3</v>
      </c>
      <c r="O358" s="34">
        <v>1</v>
      </c>
      <c r="P358" s="34">
        <v>1</v>
      </c>
      <c r="Q358" s="34">
        <v>14</v>
      </c>
      <c r="R358" s="34"/>
      <c r="S358" s="34"/>
      <c r="T358" s="34">
        <v>100</v>
      </c>
      <c r="U358" s="34">
        <v>119</v>
      </c>
    </row>
    <row r="359" spans="1:21">
      <c r="A359" s="14" t="s">
        <v>197</v>
      </c>
      <c r="B359" s="6">
        <v>3</v>
      </c>
      <c r="C359" s="6">
        <v>1</v>
      </c>
      <c r="D359" s="6">
        <v>1</v>
      </c>
      <c r="E359" s="6">
        <v>14</v>
      </c>
      <c r="F359" s="6"/>
      <c r="G359" s="6"/>
      <c r="H359" s="6">
        <v>100</v>
      </c>
      <c r="I359" s="6">
        <v>119</v>
      </c>
      <c r="M359" s="14" t="s">
        <v>197</v>
      </c>
      <c r="N359" s="6">
        <v>3</v>
      </c>
      <c r="O359" s="6">
        <v>1</v>
      </c>
      <c r="P359" s="6">
        <v>1</v>
      </c>
      <c r="Q359" s="6">
        <v>14</v>
      </c>
      <c r="R359" s="6"/>
      <c r="S359" s="6"/>
      <c r="T359" s="6">
        <v>100</v>
      </c>
      <c r="U359" s="6">
        <v>119</v>
      </c>
    </row>
    <row r="360" spans="1:21">
      <c r="A360" s="5" t="s">
        <v>358</v>
      </c>
      <c r="B360" s="6"/>
      <c r="C360" s="6"/>
      <c r="D360" s="6"/>
      <c r="E360" s="6">
        <v>15</v>
      </c>
      <c r="F360" s="6"/>
      <c r="G360" s="6">
        <v>50</v>
      </c>
      <c r="H360" s="6">
        <v>48</v>
      </c>
      <c r="I360" s="6">
        <v>113</v>
      </c>
      <c r="M360" s="15" t="s">
        <v>358</v>
      </c>
      <c r="N360" s="34"/>
      <c r="O360" s="34"/>
      <c r="P360" s="34"/>
      <c r="Q360" s="34">
        <v>15</v>
      </c>
      <c r="R360" s="34"/>
      <c r="S360" s="34">
        <v>50</v>
      </c>
      <c r="T360" s="34">
        <v>48</v>
      </c>
      <c r="U360" s="34">
        <v>113</v>
      </c>
    </row>
    <row r="361" spans="1:21">
      <c r="A361" s="14" t="s">
        <v>359</v>
      </c>
      <c r="B361" s="6"/>
      <c r="C361" s="6"/>
      <c r="D361" s="6"/>
      <c r="E361" s="6">
        <v>4</v>
      </c>
      <c r="F361" s="6"/>
      <c r="G361" s="6">
        <v>50</v>
      </c>
      <c r="H361" s="6">
        <v>48</v>
      </c>
      <c r="I361" s="6">
        <v>102</v>
      </c>
      <c r="M361" s="14" t="s">
        <v>359</v>
      </c>
      <c r="N361" s="6"/>
      <c r="O361" s="6"/>
      <c r="P361" s="6"/>
      <c r="Q361" s="6">
        <v>4</v>
      </c>
      <c r="R361" s="6"/>
      <c r="S361" s="6">
        <v>50</v>
      </c>
      <c r="T361" s="6">
        <v>48</v>
      </c>
      <c r="U361" s="6">
        <v>102</v>
      </c>
    </row>
    <row r="362" spans="1:21">
      <c r="A362" s="14" t="s">
        <v>362</v>
      </c>
      <c r="B362" s="6"/>
      <c r="C362" s="6"/>
      <c r="D362" s="6"/>
      <c r="E362" s="6">
        <v>11</v>
      </c>
      <c r="F362" s="6"/>
      <c r="G362" s="6"/>
      <c r="H362" s="6"/>
      <c r="I362" s="6">
        <v>11</v>
      </c>
      <c r="M362" s="14" t="s">
        <v>362</v>
      </c>
      <c r="N362" s="6"/>
      <c r="O362" s="6"/>
      <c r="P362" s="6"/>
      <c r="Q362" s="6">
        <v>11</v>
      </c>
      <c r="R362" s="6"/>
      <c r="S362" s="6"/>
      <c r="T362" s="6"/>
      <c r="U362" s="6">
        <v>11</v>
      </c>
    </row>
    <row r="363" spans="1:21">
      <c r="A363" s="5" t="s">
        <v>145</v>
      </c>
      <c r="B363" s="6">
        <v>14</v>
      </c>
      <c r="C363" s="6">
        <v>16</v>
      </c>
      <c r="D363" s="6">
        <v>20</v>
      </c>
      <c r="E363" s="6">
        <v>14</v>
      </c>
      <c r="F363" s="6">
        <v>4</v>
      </c>
      <c r="G363" s="6">
        <v>6</v>
      </c>
      <c r="H363" s="6">
        <v>24</v>
      </c>
      <c r="I363" s="6">
        <v>98</v>
      </c>
      <c r="M363" s="15" t="s">
        <v>145</v>
      </c>
      <c r="N363" s="34">
        <v>14</v>
      </c>
      <c r="O363" s="34">
        <v>16</v>
      </c>
      <c r="P363" s="34">
        <v>20</v>
      </c>
      <c r="Q363" s="34">
        <v>14</v>
      </c>
      <c r="R363" s="34">
        <v>4</v>
      </c>
      <c r="S363" s="34">
        <v>6</v>
      </c>
      <c r="T363" s="34">
        <v>24</v>
      </c>
      <c r="U363" s="34">
        <v>98</v>
      </c>
    </row>
    <row r="364" spans="1:21">
      <c r="A364" s="14" t="s">
        <v>146</v>
      </c>
      <c r="B364" s="6">
        <v>14</v>
      </c>
      <c r="C364" s="6">
        <v>16</v>
      </c>
      <c r="D364" s="6">
        <v>20</v>
      </c>
      <c r="E364" s="6">
        <v>14</v>
      </c>
      <c r="F364" s="6">
        <v>4</v>
      </c>
      <c r="G364" s="6">
        <v>6</v>
      </c>
      <c r="H364" s="6">
        <v>24</v>
      </c>
      <c r="I364" s="6">
        <v>98</v>
      </c>
      <c r="M364" s="14" t="s">
        <v>146</v>
      </c>
      <c r="N364" s="6">
        <v>14</v>
      </c>
      <c r="O364" s="6">
        <v>16</v>
      </c>
      <c r="P364" s="6">
        <v>20</v>
      </c>
      <c r="Q364" s="6">
        <v>14</v>
      </c>
      <c r="R364" s="6">
        <v>4</v>
      </c>
      <c r="S364" s="6">
        <v>6</v>
      </c>
      <c r="T364" s="6">
        <v>24</v>
      </c>
      <c r="U364" s="6">
        <v>98</v>
      </c>
    </row>
    <row r="365" spans="1:21">
      <c r="A365" s="5" t="s">
        <v>464</v>
      </c>
      <c r="B365" s="6">
        <v>23</v>
      </c>
      <c r="C365" s="6"/>
      <c r="D365" s="6"/>
      <c r="E365" s="6">
        <v>8</v>
      </c>
      <c r="F365" s="6">
        <v>10</v>
      </c>
      <c r="G365" s="6"/>
      <c r="H365" s="6">
        <v>10</v>
      </c>
      <c r="I365" s="6">
        <v>51</v>
      </c>
      <c r="M365" s="15" t="s">
        <v>464</v>
      </c>
      <c r="N365" s="34">
        <v>23</v>
      </c>
      <c r="O365" s="34"/>
      <c r="P365" s="34"/>
      <c r="Q365" s="34">
        <v>8</v>
      </c>
      <c r="R365" s="34">
        <v>10</v>
      </c>
      <c r="S365" s="34"/>
      <c r="T365" s="34">
        <v>10</v>
      </c>
      <c r="U365" s="34">
        <v>51</v>
      </c>
    </row>
    <row r="366" spans="1:21">
      <c r="A366" s="14" t="s">
        <v>223</v>
      </c>
      <c r="B366" s="6">
        <v>23</v>
      </c>
      <c r="C366" s="6"/>
      <c r="D366" s="6"/>
      <c r="E366" s="6"/>
      <c r="F366" s="6">
        <v>10</v>
      </c>
      <c r="G366" s="6"/>
      <c r="H366" s="6">
        <v>10</v>
      </c>
      <c r="I366" s="6">
        <v>43</v>
      </c>
      <c r="M366" s="14" t="s">
        <v>223</v>
      </c>
      <c r="N366" s="6">
        <v>23</v>
      </c>
      <c r="O366" s="6"/>
      <c r="P366" s="6"/>
      <c r="Q366" s="6"/>
      <c r="R366" s="6">
        <v>10</v>
      </c>
      <c r="S366" s="6"/>
      <c r="T366" s="6">
        <v>10</v>
      </c>
      <c r="U366" s="6">
        <v>43</v>
      </c>
    </row>
    <row r="367" spans="1:21">
      <c r="A367" s="14" t="s">
        <v>367</v>
      </c>
      <c r="B367" s="6"/>
      <c r="C367" s="6"/>
      <c r="D367" s="6"/>
      <c r="E367" s="6">
        <v>8</v>
      </c>
      <c r="F367" s="6"/>
      <c r="G367" s="6"/>
      <c r="H367" s="6"/>
      <c r="I367" s="6">
        <v>8</v>
      </c>
      <c r="M367" s="14" t="s">
        <v>367</v>
      </c>
      <c r="N367" s="6"/>
      <c r="O367" s="6"/>
      <c r="P367" s="6"/>
      <c r="Q367" s="6">
        <v>8</v>
      </c>
      <c r="R367" s="6"/>
      <c r="S367" s="6"/>
      <c r="T367" s="6"/>
      <c r="U367" s="6">
        <v>8</v>
      </c>
    </row>
    <row r="368" spans="1:21">
      <c r="A368" s="5" t="s">
        <v>306</v>
      </c>
      <c r="B368" s="6"/>
      <c r="C368" s="6">
        <v>1</v>
      </c>
      <c r="D368" s="6">
        <v>5</v>
      </c>
      <c r="E368" s="6"/>
      <c r="F368" s="6">
        <v>13</v>
      </c>
      <c r="G368" s="6">
        <v>12</v>
      </c>
      <c r="H368" s="6">
        <v>20</v>
      </c>
      <c r="I368" s="6">
        <v>51</v>
      </c>
      <c r="M368" s="15" t="s">
        <v>306</v>
      </c>
      <c r="N368" s="34"/>
      <c r="O368" s="34">
        <v>1</v>
      </c>
      <c r="P368" s="34">
        <v>5</v>
      </c>
      <c r="Q368" s="34"/>
      <c r="R368" s="34">
        <v>13</v>
      </c>
      <c r="S368" s="34">
        <v>12</v>
      </c>
      <c r="T368" s="34">
        <v>20</v>
      </c>
      <c r="U368" s="34">
        <v>51</v>
      </c>
    </row>
    <row r="369" spans="1:21">
      <c r="A369" s="14" t="s">
        <v>297</v>
      </c>
      <c r="B369" s="6"/>
      <c r="C369" s="6"/>
      <c r="D369" s="6">
        <v>5</v>
      </c>
      <c r="E369" s="6"/>
      <c r="F369" s="6">
        <v>13</v>
      </c>
      <c r="G369" s="6">
        <v>12</v>
      </c>
      <c r="H369" s="6">
        <v>20</v>
      </c>
      <c r="I369" s="6">
        <v>50</v>
      </c>
      <c r="M369" s="14" t="s">
        <v>297</v>
      </c>
      <c r="N369" s="6"/>
      <c r="O369" s="6"/>
      <c r="P369" s="6">
        <v>5</v>
      </c>
      <c r="Q369" s="6"/>
      <c r="R369" s="6">
        <v>13</v>
      </c>
      <c r="S369" s="6">
        <v>12</v>
      </c>
      <c r="T369" s="6">
        <v>20</v>
      </c>
      <c r="U369" s="6">
        <v>50</v>
      </c>
    </row>
    <row r="370" spans="1:21">
      <c r="A370" s="14" t="s">
        <v>293</v>
      </c>
      <c r="B370" s="6"/>
      <c r="C370" s="6">
        <v>1</v>
      </c>
      <c r="D370" s="6"/>
      <c r="E370" s="6"/>
      <c r="F370" s="6"/>
      <c r="G370" s="6"/>
      <c r="H370" s="6"/>
      <c r="I370" s="6">
        <v>1</v>
      </c>
      <c r="M370" s="14" t="s">
        <v>293</v>
      </c>
      <c r="N370" s="6"/>
      <c r="O370" s="6">
        <v>1</v>
      </c>
      <c r="P370" s="6"/>
      <c r="Q370" s="6"/>
      <c r="R370" s="6"/>
      <c r="S370" s="6"/>
      <c r="T370" s="6"/>
      <c r="U370" s="6">
        <v>1</v>
      </c>
    </row>
    <row r="371" spans="1:21">
      <c r="A371" s="5" t="s">
        <v>327</v>
      </c>
      <c r="B371" s="6"/>
      <c r="C371" s="6"/>
      <c r="D371" s="6">
        <v>1</v>
      </c>
      <c r="E371" s="6"/>
      <c r="F371" s="6">
        <v>5</v>
      </c>
      <c r="G371" s="6">
        <v>2</v>
      </c>
      <c r="H371" s="6">
        <v>36</v>
      </c>
      <c r="I371" s="6">
        <v>44</v>
      </c>
      <c r="M371" s="15" t="s">
        <v>327</v>
      </c>
      <c r="N371" s="34"/>
      <c r="O371" s="34"/>
      <c r="P371" s="34">
        <v>1</v>
      </c>
      <c r="Q371" s="34"/>
      <c r="R371" s="34">
        <v>5</v>
      </c>
      <c r="S371" s="34">
        <v>2</v>
      </c>
      <c r="T371" s="34">
        <v>36</v>
      </c>
      <c r="U371" s="34">
        <v>44</v>
      </c>
    </row>
    <row r="372" spans="1:21">
      <c r="A372" s="14" t="s">
        <v>297</v>
      </c>
      <c r="B372" s="6"/>
      <c r="C372" s="6"/>
      <c r="D372" s="6">
        <v>1</v>
      </c>
      <c r="E372" s="6"/>
      <c r="F372" s="6">
        <v>5</v>
      </c>
      <c r="G372" s="6">
        <v>2</v>
      </c>
      <c r="H372" s="6">
        <v>36</v>
      </c>
      <c r="I372" s="6">
        <v>44</v>
      </c>
      <c r="M372" s="14" t="s">
        <v>297</v>
      </c>
      <c r="N372" s="6"/>
      <c r="O372" s="6"/>
      <c r="P372" s="6">
        <v>1</v>
      </c>
      <c r="Q372" s="6"/>
      <c r="R372" s="6">
        <v>5</v>
      </c>
      <c r="S372" s="6">
        <v>2</v>
      </c>
      <c r="T372" s="6">
        <v>36</v>
      </c>
      <c r="U372" s="6">
        <v>44</v>
      </c>
    </row>
    <row r="373" spans="1:21">
      <c r="A373" s="5" t="s">
        <v>17</v>
      </c>
      <c r="B373" s="6">
        <v>2</v>
      </c>
      <c r="C373" s="6">
        <v>2</v>
      </c>
      <c r="D373" s="6">
        <v>3</v>
      </c>
      <c r="E373" s="6">
        <v>14</v>
      </c>
      <c r="F373" s="6"/>
      <c r="G373" s="6">
        <v>15</v>
      </c>
      <c r="H373" s="6">
        <v>1</v>
      </c>
      <c r="I373" s="6">
        <v>37</v>
      </c>
      <c r="M373" s="15" t="s">
        <v>17</v>
      </c>
      <c r="N373" s="34">
        <v>2</v>
      </c>
      <c r="O373" s="34">
        <v>2</v>
      </c>
      <c r="P373" s="34">
        <v>3</v>
      </c>
      <c r="Q373" s="34">
        <v>14</v>
      </c>
      <c r="R373" s="34"/>
      <c r="S373" s="34">
        <v>15</v>
      </c>
      <c r="T373" s="34">
        <v>1</v>
      </c>
      <c r="U373" s="34">
        <v>37</v>
      </c>
    </row>
    <row r="374" spans="1:21">
      <c r="A374" s="14" t="s">
        <v>18</v>
      </c>
      <c r="B374" s="6">
        <v>2</v>
      </c>
      <c r="C374" s="6">
        <v>2</v>
      </c>
      <c r="D374" s="6">
        <v>3</v>
      </c>
      <c r="E374" s="6">
        <v>14</v>
      </c>
      <c r="F374" s="6"/>
      <c r="G374" s="6">
        <v>15</v>
      </c>
      <c r="H374" s="6">
        <v>1</v>
      </c>
      <c r="I374" s="6">
        <v>37</v>
      </c>
      <c r="M374" s="14" t="s">
        <v>18</v>
      </c>
      <c r="N374" s="6">
        <v>2</v>
      </c>
      <c r="O374" s="6">
        <v>2</v>
      </c>
      <c r="P374" s="6">
        <v>3</v>
      </c>
      <c r="Q374" s="6">
        <v>14</v>
      </c>
      <c r="R374" s="6"/>
      <c r="S374" s="6">
        <v>15</v>
      </c>
      <c r="T374" s="6">
        <v>1</v>
      </c>
      <c r="U374" s="6">
        <v>37</v>
      </c>
    </row>
    <row r="375" spans="1:21">
      <c r="A375" s="5" t="s">
        <v>307</v>
      </c>
      <c r="B375" s="6"/>
      <c r="C375" s="6">
        <v>10</v>
      </c>
      <c r="D375" s="6">
        <v>4</v>
      </c>
      <c r="E375" s="6"/>
      <c r="F375" s="6">
        <v>5</v>
      </c>
      <c r="G375" s="6">
        <v>8</v>
      </c>
      <c r="H375" s="6">
        <v>10</v>
      </c>
      <c r="I375" s="6">
        <v>37</v>
      </c>
      <c r="M375" s="15" t="s">
        <v>307</v>
      </c>
      <c r="N375" s="34"/>
      <c r="O375" s="34">
        <v>10</v>
      </c>
      <c r="P375" s="34">
        <v>4</v>
      </c>
      <c r="Q375" s="34"/>
      <c r="R375" s="34">
        <v>5</v>
      </c>
      <c r="S375" s="34">
        <v>8</v>
      </c>
      <c r="T375" s="34">
        <v>10</v>
      </c>
      <c r="U375" s="34">
        <v>37</v>
      </c>
    </row>
    <row r="376" spans="1:21">
      <c r="A376" s="14" t="s">
        <v>293</v>
      </c>
      <c r="B376" s="6"/>
      <c r="C376" s="6">
        <v>10</v>
      </c>
      <c r="D376" s="6">
        <v>4</v>
      </c>
      <c r="E376" s="6"/>
      <c r="F376" s="6">
        <v>4</v>
      </c>
      <c r="G376" s="6">
        <v>8</v>
      </c>
      <c r="H376" s="6">
        <v>8</v>
      </c>
      <c r="I376" s="6">
        <v>34</v>
      </c>
      <c r="M376" s="14" t="s">
        <v>293</v>
      </c>
      <c r="N376" s="6"/>
      <c r="O376" s="6">
        <v>10</v>
      </c>
      <c r="P376" s="6">
        <v>4</v>
      </c>
      <c r="Q376" s="6"/>
      <c r="R376" s="6">
        <v>4</v>
      </c>
      <c r="S376" s="6">
        <v>8</v>
      </c>
      <c r="T376" s="6">
        <v>8</v>
      </c>
      <c r="U376" s="6">
        <v>34</v>
      </c>
    </row>
    <row r="377" spans="1:21">
      <c r="A377" s="14" t="s">
        <v>297</v>
      </c>
      <c r="B377" s="6"/>
      <c r="C377" s="6"/>
      <c r="D377" s="6"/>
      <c r="E377" s="6"/>
      <c r="F377" s="6">
        <v>1</v>
      </c>
      <c r="G377" s="6"/>
      <c r="H377" s="6">
        <v>2</v>
      </c>
      <c r="I377" s="6">
        <v>3</v>
      </c>
      <c r="M377" s="14" t="s">
        <v>297</v>
      </c>
      <c r="N377" s="6"/>
      <c r="O377" s="6"/>
      <c r="P377" s="6"/>
      <c r="Q377" s="6"/>
      <c r="R377" s="6">
        <v>1</v>
      </c>
      <c r="S377" s="6"/>
      <c r="T377" s="6">
        <v>2</v>
      </c>
      <c r="U377" s="6">
        <v>3</v>
      </c>
    </row>
    <row r="378" spans="1:21">
      <c r="A378" s="5" t="s">
        <v>298</v>
      </c>
      <c r="B378" s="6"/>
      <c r="C378" s="6">
        <v>11</v>
      </c>
      <c r="D378" s="6">
        <v>2</v>
      </c>
      <c r="E378" s="6"/>
      <c r="F378" s="6">
        <v>4</v>
      </c>
      <c r="G378" s="6">
        <v>3</v>
      </c>
      <c r="H378" s="6">
        <v>12</v>
      </c>
      <c r="I378" s="6">
        <v>32</v>
      </c>
      <c r="M378" s="15" t="s">
        <v>298</v>
      </c>
      <c r="N378" s="34"/>
      <c r="O378" s="34">
        <v>11</v>
      </c>
      <c r="P378" s="34">
        <v>2</v>
      </c>
      <c r="Q378" s="34"/>
      <c r="R378" s="34">
        <v>4</v>
      </c>
      <c r="S378" s="34">
        <v>3</v>
      </c>
      <c r="T378" s="34">
        <v>12</v>
      </c>
      <c r="U378" s="34">
        <v>32</v>
      </c>
    </row>
    <row r="379" spans="1:21">
      <c r="A379" s="14" t="s">
        <v>293</v>
      </c>
      <c r="B379" s="6"/>
      <c r="C379" s="6">
        <v>10</v>
      </c>
      <c r="D379" s="6">
        <v>2</v>
      </c>
      <c r="E379" s="6"/>
      <c r="F379" s="6">
        <v>4</v>
      </c>
      <c r="G379" s="6">
        <v>3</v>
      </c>
      <c r="H379" s="6">
        <v>10</v>
      </c>
      <c r="I379" s="6">
        <v>29</v>
      </c>
      <c r="M379" s="14" t="s">
        <v>293</v>
      </c>
      <c r="N379" s="6"/>
      <c r="O379" s="6">
        <v>10</v>
      </c>
      <c r="P379" s="6">
        <v>2</v>
      </c>
      <c r="Q379" s="6"/>
      <c r="R379" s="6">
        <v>4</v>
      </c>
      <c r="S379" s="6">
        <v>3</v>
      </c>
      <c r="T379" s="6">
        <v>10</v>
      </c>
      <c r="U379" s="6">
        <v>29</v>
      </c>
    </row>
    <row r="380" spans="1:21">
      <c r="A380" s="14" t="s">
        <v>297</v>
      </c>
      <c r="B380" s="6"/>
      <c r="C380" s="6">
        <v>1</v>
      </c>
      <c r="D380" s="6"/>
      <c r="E380" s="6"/>
      <c r="F380" s="6"/>
      <c r="G380" s="6"/>
      <c r="H380" s="6">
        <v>2</v>
      </c>
      <c r="I380" s="6">
        <v>3</v>
      </c>
      <c r="M380" s="14" t="s">
        <v>297</v>
      </c>
      <c r="N380" s="6"/>
      <c r="O380" s="6">
        <v>1</v>
      </c>
      <c r="P380" s="6"/>
      <c r="Q380" s="6"/>
      <c r="R380" s="6"/>
      <c r="S380" s="6"/>
      <c r="T380" s="6">
        <v>2</v>
      </c>
      <c r="U380" s="6">
        <v>3</v>
      </c>
    </row>
    <row r="381" spans="1:21">
      <c r="A381" s="5" t="s">
        <v>390</v>
      </c>
      <c r="B381" s="6"/>
      <c r="C381" s="6"/>
      <c r="D381" s="6"/>
      <c r="E381" s="6"/>
      <c r="F381" s="6">
        <v>15</v>
      </c>
      <c r="G381" s="6">
        <v>15</v>
      </c>
      <c r="H381" s="6"/>
      <c r="I381" s="6">
        <v>30</v>
      </c>
      <c r="M381" s="15" t="s">
        <v>390</v>
      </c>
      <c r="N381" s="34"/>
      <c r="O381" s="34"/>
      <c r="P381" s="34"/>
      <c r="Q381" s="34"/>
      <c r="R381" s="34">
        <v>15</v>
      </c>
      <c r="S381" s="34">
        <v>15</v>
      </c>
      <c r="T381" s="34"/>
      <c r="U381" s="34">
        <v>30</v>
      </c>
    </row>
    <row r="382" spans="1:21">
      <c r="A382" s="14" t="s">
        <v>297</v>
      </c>
      <c r="B382" s="6"/>
      <c r="C382" s="6"/>
      <c r="D382" s="6"/>
      <c r="E382" s="6"/>
      <c r="F382" s="6">
        <v>15</v>
      </c>
      <c r="G382" s="6">
        <v>15</v>
      </c>
      <c r="H382" s="6"/>
      <c r="I382" s="6">
        <v>30</v>
      </c>
      <c r="M382" s="14" t="s">
        <v>297</v>
      </c>
      <c r="N382" s="6"/>
      <c r="O382" s="6"/>
      <c r="P382" s="6"/>
      <c r="Q382" s="6"/>
      <c r="R382" s="6">
        <v>15</v>
      </c>
      <c r="S382" s="6">
        <v>15</v>
      </c>
      <c r="T382" s="6"/>
      <c r="U382" s="6">
        <v>30</v>
      </c>
    </row>
    <row r="383" spans="1:21">
      <c r="A383" s="5" t="s">
        <v>292</v>
      </c>
      <c r="B383" s="6"/>
      <c r="C383" s="6">
        <v>4</v>
      </c>
      <c r="D383" s="6">
        <v>4</v>
      </c>
      <c r="E383" s="6"/>
      <c r="F383" s="6">
        <v>1</v>
      </c>
      <c r="G383" s="6">
        <v>3</v>
      </c>
      <c r="H383" s="6">
        <v>10</v>
      </c>
      <c r="I383" s="6">
        <v>22</v>
      </c>
      <c r="M383" s="15" t="s">
        <v>292</v>
      </c>
      <c r="N383" s="34"/>
      <c r="O383" s="34">
        <v>4</v>
      </c>
      <c r="P383" s="34">
        <v>4</v>
      </c>
      <c r="Q383" s="34"/>
      <c r="R383" s="34">
        <v>1</v>
      </c>
      <c r="S383" s="34">
        <v>3</v>
      </c>
      <c r="T383" s="34">
        <v>10</v>
      </c>
      <c r="U383" s="34">
        <v>22</v>
      </c>
    </row>
    <row r="384" spans="1:21">
      <c r="A384" s="14" t="s">
        <v>297</v>
      </c>
      <c r="B384" s="6"/>
      <c r="C384" s="6">
        <v>1</v>
      </c>
      <c r="D384" s="6">
        <v>1</v>
      </c>
      <c r="E384" s="6"/>
      <c r="F384" s="6">
        <v>1</v>
      </c>
      <c r="G384" s="6">
        <v>3</v>
      </c>
      <c r="H384" s="6">
        <v>8</v>
      </c>
      <c r="I384" s="6">
        <v>14</v>
      </c>
      <c r="M384" s="14" t="s">
        <v>297</v>
      </c>
      <c r="N384" s="6"/>
      <c r="O384" s="6">
        <v>1</v>
      </c>
      <c r="P384" s="6">
        <v>1</v>
      </c>
      <c r="Q384" s="6"/>
      <c r="R384" s="6">
        <v>1</v>
      </c>
      <c r="S384" s="6">
        <v>3</v>
      </c>
      <c r="T384" s="6">
        <v>8</v>
      </c>
      <c r="U384" s="6">
        <v>14</v>
      </c>
    </row>
    <row r="385" spans="1:21">
      <c r="A385" s="14" t="s">
        <v>293</v>
      </c>
      <c r="B385" s="6"/>
      <c r="C385" s="6">
        <v>3</v>
      </c>
      <c r="D385" s="6">
        <v>3</v>
      </c>
      <c r="E385" s="6"/>
      <c r="F385" s="6"/>
      <c r="G385" s="6"/>
      <c r="H385" s="6">
        <v>2</v>
      </c>
      <c r="I385" s="6">
        <v>8</v>
      </c>
      <c r="M385" s="14" t="s">
        <v>293</v>
      </c>
      <c r="N385" s="6"/>
      <c r="O385" s="6">
        <v>3</v>
      </c>
      <c r="P385" s="6">
        <v>3</v>
      </c>
      <c r="Q385" s="6"/>
      <c r="R385" s="6"/>
      <c r="S385" s="6"/>
      <c r="T385" s="6">
        <v>2</v>
      </c>
      <c r="U385" s="6">
        <v>8</v>
      </c>
    </row>
    <row r="386" spans="1:21">
      <c r="A386" s="5" t="s">
        <v>510</v>
      </c>
      <c r="B386" s="6">
        <v>7</v>
      </c>
      <c r="C386" s="6">
        <v>0</v>
      </c>
      <c r="D386" s="6"/>
      <c r="E386" s="6"/>
      <c r="F386" s="6"/>
      <c r="G386" s="6">
        <v>3</v>
      </c>
      <c r="H386" s="6">
        <v>7</v>
      </c>
      <c r="I386" s="6">
        <v>17</v>
      </c>
      <c r="M386" s="15" t="s">
        <v>510</v>
      </c>
      <c r="N386" s="34">
        <v>7</v>
      </c>
      <c r="O386" s="34">
        <v>0</v>
      </c>
      <c r="P386" s="34"/>
      <c r="Q386" s="34"/>
      <c r="R386" s="34"/>
      <c r="S386" s="34">
        <v>3</v>
      </c>
      <c r="T386" s="34">
        <v>7</v>
      </c>
      <c r="U386" s="34">
        <v>17</v>
      </c>
    </row>
    <row r="387" spans="1:21">
      <c r="A387" s="14" t="s">
        <v>165</v>
      </c>
      <c r="B387" s="6">
        <v>7</v>
      </c>
      <c r="C387" s="6">
        <v>0</v>
      </c>
      <c r="D387" s="6"/>
      <c r="E387" s="6"/>
      <c r="F387" s="6"/>
      <c r="G387" s="6">
        <v>3</v>
      </c>
      <c r="H387" s="6">
        <v>7</v>
      </c>
      <c r="I387" s="6">
        <v>17</v>
      </c>
      <c r="M387" s="14" t="s">
        <v>165</v>
      </c>
      <c r="N387" s="6">
        <v>7</v>
      </c>
      <c r="O387" s="6">
        <v>0</v>
      </c>
      <c r="P387" s="6"/>
      <c r="Q387" s="6"/>
      <c r="R387" s="6"/>
      <c r="S387" s="6">
        <v>3</v>
      </c>
      <c r="T387" s="6">
        <v>7</v>
      </c>
      <c r="U387" s="6">
        <v>17</v>
      </c>
    </row>
    <row r="388" spans="1:21">
      <c r="A388" s="5" t="s">
        <v>113</v>
      </c>
      <c r="B388" s="6">
        <v>2</v>
      </c>
      <c r="C388" s="6"/>
      <c r="D388" s="6">
        <v>2</v>
      </c>
      <c r="E388" s="6">
        <v>4</v>
      </c>
      <c r="F388" s="6">
        <v>4</v>
      </c>
      <c r="G388" s="6">
        <v>4</v>
      </c>
      <c r="H388" s="6"/>
      <c r="I388" s="6">
        <v>16</v>
      </c>
      <c r="M388" s="15" t="s">
        <v>113</v>
      </c>
      <c r="N388" s="34">
        <v>2</v>
      </c>
      <c r="O388" s="34"/>
      <c r="P388" s="34">
        <v>2</v>
      </c>
      <c r="Q388" s="34">
        <v>4</v>
      </c>
      <c r="R388" s="34">
        <v>4</v>
      </c>
      <c r="S388" s="34">
        <v>4</v>
      </c>
      <c r="T388" s="34"/>
      <c r="U388" s="34">
        <v>16</v>
      </c>
    </row>
    <row r="389" spans="1:21">
      <c r="A389" s="14" t="s">
        <v>114</v>
      </c>
      <c r="B389" s="6">
        <v>2</v>
      </c>
      <c r="C389" s="6"/>
      <c r="D389" s="6">
        <v>2</v>
      </c>
      <c r="E389" s="6">
        <v>4</v>
      </c>
      <c r="F389" s="6">
        <v>4</v>
      </c>
      <c r="G389" s="6">
        <v>4</v>
      </c>
      <c r="H389" s="6"/>
      <c r="I389" s="6">
        <v>16</v>
      </c>
      <c r="M389" s="14" t="s">
        <v>114</v>
      </c>
      <c r="N389" s="6">
        <v>2</v>
      </c>
      <c r="O389" s="6"/>
      <c r="P389" s="6">
        <v>2</v>
      </c>
      <c r="Q389" s="6">
        <v>4</v>
      </c>
      <c r="R389" s="6">
        <v>4</v>
      </c>
      <c r="S389" s="6">
        <v>4</v>
      </c>
      <c r="T389" s="6"/>
      <c r="U389" s="6">
        <v>16</v>
      </c>
    </row>
    <row r="390" spans="1:21">
      <c r="A390" s="5" t="s">
        <v>393</v>
      </c>
      <c r="B390" s="6"/>
      <c r="C390" s="6"/>
      <c r="D390" s="6"/>
      <c r="E390" s="6"/>
      <c r="F390" s="6">
        <v>8</v>
      </c>
      <c r="G390" s="6">
        <v>8</v>
      </c>
      <c r="H390" s="6"/>
      <c r="I390" s="6">
        <v>16</v>
      </c>
      <c r="M390" s="15" t="s">
        <v>393</v>
      </c>
      <c r="N390" s="34"/>
      <c r="O390" s="34"/>
      <c r="P390" s="34"/>
      <c r="Q390" s="34"/>
      <c r="R390" s="34">
        <v>8</v>
      </c>
      <c r="S390" s="34">
        <v>8</v>
      </c>
      <c r="T390" s="34"/>
      <c r="U390" s="34">
        <v>16</v>
      </c>
    </row>
    <row r="391" spans="1:21">
      <c r="A391" s="14" t="s">
        <v>297</v>
      </c>
      <c r="B391" s="6"/>
      <c r="C391" s="6"/>
      <c r="D391" s="6"/>
      <c r="E391" s="6"/>
      <c r="F391" s="6">
        <v>8</v>
      </c>
      <c r="G391" s="6">
        <v>8</v>
      </c>
      <c r="H391" s="6"/>
      <c r="I391" s="6">
        <v>16</v>
      </c>
      <c r="M391" s="14" t="s">
        <v>297</v>
      </c>
      <c r="N391" s="6"/>
      <c r="O391" s="6"/>
      <c r="P391" s="6"/>
      <c r="Q391" s="6"/>
      <c r="R391" s="6">
        <v>8</v>
      </c>
      <c r="S391" s="6">
        <v>8</v>
      </c>
      <c r="T391" s="6"/>
      <c r="U391" s="6">
        <v>16</v>
      </c>
    </row>
    <row r="392" spans="1:21">
      <c r="A392" s="5" t="s">
        <v>303</v>
      </c>
      <c r="B392" s="6"/>
      <c r="C392" s="6">
        <v>3</v>
      </c>
      <c r="D392" s="6"/>
      <c r="E392" s="6"/>
      <c r="F392" s="6">
        <v>6</v>
      </c>
      <c r="G392" s="6">
        <v>3</v>
      </c>
      <c r="H392" s="6">
        <v>4</v>
      </c>
      <c r="I392" s="6">
        <v>16</v>
      </c>
      <c r="M392" s="15" t="s">
        <v>303</v>
      </c>
      <c r="N392" s="34"/>
      <c r="O392" s="34">
        <v>3</v>
      </c>
      <c r="P392" s="34"/>
      <c r="Q392" s="34"/>
      <c r="R392" s="34">
        <v>6</v>
      </c>
      <c r="S392" s="34">
        <v>3</v>
      </c>
      <c r="T392" s="34">
        <v>4</v>
      </c>
      <c r="U392" s="34">
        <v>16</v>
      </c>
    </row>
    <row r="393" spans="1:21">
      <c r="A393" s="14" t="s">
        <v>297</v>
      </c>
      <c r="B393" s="6"/>
      <c r="C393" s="6">
        <v>3</v>
      </c>
      <c r="D393" s="6"/>
      <c r="E393" s="6"/>
      <c r="F393" s="6">
        <v>6</v>
      </c>
      <c r="G393" s="6">
        <v>3</v>
      </c>
      <c r="H393" s="6">
        <v>4</v>
      </c>
      <c r="I393" s="6">
        <v>16</v>
      </c>
      <c r="M393" s="14" t="s">
        <v>297</v>
      </c>
      <c r="N393" s="6"/>
      <c r="O393" s="6">
        <v>3</v>
      </c>
      <c r="P393" s="6"/>
      <c r="Q393" s="6"/>
      <c r="R393" s="6">
        <v>6</v>
      </c>
      <c r="S393" s="6">
        <v>3</v>
      </c>
      <c r="T393" s="6">
        <v>4</v>
      </c>
      <c r="U393" s="6">
        <v>16</v>
      </c>
    </row>
    <row r="394" spans="1:21">
      <c r="A394" s="5" t="s">
        <v>334</v>
      </c>
      <c r="B394" s="6"/>
      <c r="C394" s="6"/>
      <c r="D394" s="6"/>
      <c r="E394" s="6">
        <v>15</v>
      </c>
      <c r="F394" s="6"/>
      <c r="G394" s="6"/>
      <c r="H394" s="6"/>
      <c r="I394" s="6">
        <v>15</v>
      </c>
      <c r="M394" s="15" t="s">
        <v>334</v>
      </c>
      <c r="N394" s="34"/>
      <c r="O394" s="34"/>
      <c r="P394" s="34"/>
      <c r="Q394" s="34">
        <v>15</v>
      </c>
      <c r="R394" s="34"/>
      <c r="S394" s="34"/>
      <c r="T394" s="34"/>
      <c r="U394" s="34">
        <v>15</v>
      </c>
    </row>
    <row r="395" spans="1:21">
      <c r="A395" s="14" t="s">
        <v>335</v>
      </c>
      <c r="B395" s="6"/>
      <c r="C395" s="6"/>
      <c r="D395" s="6"/>
      <c r="E395" s="6">
        <v>15</v>
      </c>
      <c r="F395" s="6"/>
      <c r="G395" s="6"/>
      <c r="H395" s="6"/>
      <c r="I395" s="6">
        <v>15</v>
      </c>
      <c r="M395" s="14" t="s">
        <v>335</v>
      </c>
      <c r="N395" s="6"/>
      <c r="O395" s="6"/>
      <c r="P395" s="6"/>
      <c r="Q395" s="6">
        <v>15</v>
      </c>
      <c r="R395" s="6"/>
      <c r="S395" s="6"/>
      <c r="T395" s="6"/>
      <c r="U395" s="6">
        <v>15</v>
      </c>
    </row>
    <row r="396" spans="1:21">
      <c r="A396" s="5" t="s">
        <v>304</v>
      </c>
      <c r="B396" s="6"/>
      <c r="C396" s="6">
        <v>3</v>
      </c>
      <c r="D396" s="6">
        <v>3</v>
      </c>
      <c r="E396" s="6"/>
      <c r="F396" s="6">
        <v>3</v>
      </c>
      <c r="G396" s="6">
        <v>1</v>
      </c>
      <c r="H396" s="6">
        <v>4</v>
      </c>
      <c r="I396" s="6">
        <v>14</v>
      </c>
      <c r="M396" s="15" t="s">
        <v>304</v>
      </c>
      <c r="N396" s="34"/>
      <c r="O396" s="34">
        <v>3</v>
      </c>
      <c r="P396" s="34">
        <v>3</v>
      </c>
      <c r="Q396" s="34"/>
      <c r="R396" s="34">
        <v>3</v>
      </c>
      <c r="S396" s="34">
        <v>1</v>
      </c>
      <c r="T396" s="34">
        <v>4</v>
      </c>
      <c r="U396" s="34">
        <v>14</v>
      </c>
    </row>
    <row r="397" spans="1:21">
      <c r="A397" s="14" t="s">
        <v>297</v>
      </c>
      <c r="B397" s="6"/>
      <c r="C397" s="6">
        <v>3</v>
      </c>
      <c r="D397" s="6">
        <v>3</v>
      </c>
      <c r="E397" s="6"/>
      <c r="F397" s="6">
        <v>3</v>
      </c>
      <c r="G397" s="6">
        <v>1</v>
      </c>
      <c r="H397" s="6">
        <v>4</v>
      </c>
      <c r="I397" s="6">
        <v>14</v>
      </c>
      <c r="M397" s="14" t="s">
        <v>297</v>
      </c>
      <c r="N397" s="6"/>
      <c r="O397" s="6">
        <v>3</v>
      </c>
      <c r="P397" s="6">
        <v>3</v>
      </c>
      <c r="Q397" s="6"/>
      <c r="R397" s="6">
        <v>3</v>
      </c>
      <c r="S397" s="6">
        <v>1</v>
      </c>
      <c r="T397" s="6">
        <v>4</v>
      </c>
      <c r="U397" s="6">
        <v>14</v>
      </c>
    </row>
    <row r="398" spans="1:21">
      <c r="A398" s="5" t="s">
        <v>301</v>
      </c>
      <c r="B398" s="6"/>
      <c r="C398" s="6">
        <v>2</v>
      </c>
      <c r="D398" s="6"/>
      <c r="E398" s="6"/>
      <c r="F398" s="6">
        <v>6</v>
      </c>
      <c r="G398" s="6">
        <v>3</v>
      </c>
      <c r="H398" s="6">
        <v>2</v>
      </c>
      <c r="I398" s="6">
        <v>13</v>
      </c>
      <c r="M398" s="15" t="s">
        <v>301</v>
      </c>
      <c r="N398" s="34"/>
      <c r="O398" s="34">
        <v>2</v>
      </c>
      <c r="P398" s="34"/>
      <c r="Q398" s="34"/>
      <c r="R398" s="34">
        <v>6</v>
      </c>
      <c r="S398" s="34">
        <v>3</v>
      </c>
      <c r="T398" s="34">
        <v>2</v>
      </c>
      <c r="U398" s="34">
        <v>13</v>
      </c>
    </row>
    <row r="399" spans="1:21">
      <c r="A399" s="14" t="s">
        <v>297</v>
      </c>
      <c r="B399" s="6"/>
      <c r="C399" s="6"/>
      <c r="D399" s="6"/>
      <c r="E399" s="6"/>
      <c r="F399" s="6">
        <v>5</v>
      </c>
      <c r="G399" s="6">
        <v>2</v>
      </c>
      <c r="H399" s="6">
        <v>2</v>
      </c>
      <c r="I399" s="6">
        <v>9</v>
      </c>
      <c r="M399" s="14" t="s">
        <v>297</v>
      </c>
      <c r="N399" s="6"/>
      <c r="O399" s="6"/>
      <c r="P399" s="6"/>
      <c r="Q399" s="6"/>
      <c r="R399" s="6">
        <v>5</v>
      </c>
      <c r="S399" s="6">
        <v>2</v>
      </c>
      <c r="T399" s="6">
        <v>2</v>
      </c>
      <c r="U399" s="6">
        <v>9</v>
      </c>
    </row>
    <row r="400" spans="1:21">
      <c r="A400" s="14" t="s">
        <v>293</v>
      </c>
      <c r="B400" s="6"/>
      <c r="C400" s="6">
        <v>2</v>
      </c>
      <c r="D400" s="6"/>
      <c r="E400" s="6"/>
      <c r="F400" s="6">
        <v>1</v>
      </c>
      <c r="G400" s="6">
        <v>1</v>
      </c>
      <c r="H400" s="6"/>
      <c r="I400" s="6">
        <v>4</v>
      </c>
      <c r="M400" s="14" t="s">
        <v>293</v>
      </c>
      <c r="N400" s="6"/>
      <c r="O400" s="6">
        <v>2</v>
      </c>
      <c r="P400" s="6"/>
      <c r="Q400" s="6"/>
      <c r="R400" s="6">
        <v>1</v>
      </c>
      <c r="S400" s="6">
        <v>1</v>
      </c>
      <c r="T400" s="6"/>
      <c r="U400" s="6">
        <v>4</v>
      </c>
    </row>
    <row r="401" spans="1:21">
      <c r="A401" s="5" t="s">
        <v>461</v>
      </c>
      <c r="B401" s="6"/>
      <c r="C401" s="6"/>
      <c r="D401" s="6"/>
      <c r="E401" s="6"/>
      <c r="F401" s="6">
        <v>6</v>
      </c>
      <c r="G401" s="6"/>
      <c r="H401" s="6">
        <v>4</v>
      </c>
      <c r="I401" s="6">
        <v>10</v>
      </c>
      <c r="M401" s="15" t="s">
        <v>461</v>
      </c>
      <c r="N401" s="34"/>
      <c r="O401" s="34"/>
      <c r="P401" s="34"/>
      <c r="Q401" s="34"/>
      <c r="R401" s="34">
        <v>6</v>
      </c>
      <c r="S401" s="34"/>
      <c r="T401" s="34">
        <v>4</v>
      </c>
      <c r="U401" s="34">
        <v>10</v>
      </c>
    </row>
    <row r="402" spans="1:21">
      <c r="A402" s="14" t="s">
        <v>297</v>
      </c>
      <c r="B402" s="6"/>
      <c r="C402" s="6"/>
      <c r="D402" s="6"/>
      <c r="E402" s="6"/>
      <c r="F402" s="6">
        <v>6</v>
      </c>
      <c r="G402" s="6"/>
      <c r="H402" s="6">
        <v>4</v>
      </c>
      <c r="I402" s="6">
        <v>10</v>
      </c>
      <c r="M402" s="14" t="s">
        <v>297</v>
      </c>
      <c r="N402" s="6"/>
      <c r="O402" s="6"/>
      <c r="P402" s="6"/>
      <c r="Q402" s="6"/>
      <c r="R402" s="6">
        <v>6</v>
      </c>
      <c r="S402" s="6"/>
      <c r="T402" s="6">
        <v>4</v>
      </c>
      <c r="U402" s="6">
        <v>10</v>
      </c>
    </row>
    <row r="403" spans="1:21">
      <c r="A403" s="5" t="s">
        <v>300</v>
      </c>
      <c r="B403" s="6"/>
      <c r="C403" s="6">
        <v>4</v>
      </c>
      <c r="D403" s="6">
        <v>3</v>
      </c>
      <c r="E403" s="6"/>
      <c r="F403" s="6"/>
      <c r="G403" s="6"/>
      <c r="H403" s="6"/>
      <c r="I403" s="6">
        <v>7</v>
      </c>
      <c r="M403" s="15" t="s">
        <v>300</v>
      </c>
      <c r="N403" s="34"/>
      <c r="O403" s="34">
        <v>4</v>
      </c>
      <c r="P403" s="34">
        <v>3</v>
      </c>
      <c r="Q403" s="34"/>
      <c r="R403" s="34"/>
      <c r="S403" s="34"/>
      <c r="T403" s="34"/>
      <c r="U403" s="34">
        <v>7</v>
      </c>
    </row>
    <row r="404" spans="1:21">
      <c r="A404" s="14" t="s">
        <v>297</v>
      </c>
      <c r="B404" s="6"/>
      <c r="C404" s="6">
        <v>4</v>
      </c>
      <c r="D404" s="6">
        <v>3</v>
      </c>
      <c r="E404" s="6"/>
      <c r="F404" s="6"/>
      <c r="G404" s="6"/>
      <c r="H404" s="6"/>
      <c r="I404" s="6">
        <v>7</v>
      </c>
      <c r="M404" s="14" t="s">
        <v>297</v>
      </c>
      <c r="N404" s="6"/>
      <c r="O404" s="6">
        <v>4</v>
      </c>
      <c r="P404" s="6">
        <v>3</v>
      </c>
      <c r="Q404" s="6"/>
      <c r="R404" s="6"/>
      <c r="S404" s="6"/>
      <c r="T404" s="6"/>
      <c r="U404" s="6">
        <v>7</v>
      </c>
    </row>
    <row r="405" spans="1:21">
      <c r="A405" s="5" t="s">
        <v>511</v>
      </c>
      <c r="B405" s="6"/>
      <c r="C405" s="6"/>
      <c r="D405" s="6"/>
      <c r="E405" s="6"/>
      <c r="F405" s="6"/>
      <c r="G405" s="6"/>
      <c r="H405" s="6">
        <v>6</v>
      </c>
      <c r="I405" s="6">
        <v>6</v>
      </c>
      <c r="M405" s="15" t="s">
        <v>511</v>
      </c>
      <c r="N405" s="34"/>
      <c r="O405" s="34"/>
      <c r="P405" s="34"/>
      <c r="Q405" s="34"/>
      <c r="R405" s="34"/>
      <c r="S405" s="34"/>
      <c r="T405" s="34">
        <v>6</v>
      </c>
      <c r="U405" s="34">
        <v>6</v>
      </c>
    </row>
    <row r="406" spans="1:21">
      <c r="A406" s="14" t="s">
        <v>297</v>
      </c>
      <c r="B406" s="6"/>
      <c r="C406" s="6"/>
      <c r="D406" s="6"/>
      <c r="E406" s="6"/>
      <c r="F406" s="6"/>
      <c r="G406" s="6"/>
      <c r="H406" s="6">
        <v>6</v>
      </c>
      <c r="I406" s="6">
        <v>6</v>
      </c>
      <c r="M406" s="14" t="s">
        <v>297</v>
      </c>
      <c r="N406" s="6"/>
      <c r="O406" s="6"/>
      <c r="P406" s="6"/>
      <c r="Q406" s="6"/>
      <c r="R406" s="6"/>
      <c r="S406" s="6"/>
      <c r="T406" s="6">
        <v>6</v>
      </c>
      <c r="U406" s="6">
        <v>6</v>
      </c>
    </row>
    <row r="407" spans="1:21">
      <c r="A407" s="5" t="s">
        <v>305</v>
      </c>
      <c r="B407" s="6"/>
      <c r="C407" s="6">
        <v>3</v>
      </c>
      <c r="D407" s="6"/>
      <c r="E407" s="6"/>
      <c r="F407" s="6"/>
      <c r="G407" s="6"/>
      <c r="H407" s="6">
        <v>2</v>
      </c>
      <c r="I407" s="6">
        <v>5</v>
      </c>
      <c r="M407" s="15" t="s">
        <v>305</v>
      </c>
      <c r="N407" s="34"/>
      <c r="O407" s="34">
        <v>3</v>
      </c>
      <c r="P407" s="34"/>
      <c r="Q407" s="34"/>
      <c r="R407" s="34"/>
      <c r="S407" s="34"/>
      <c r="T407" s="34">
        <v>2</v>
      </c>
      <c r="U407" s="34">
        <v>5</v>
      </c>
    </row>
    <row r="408" spans="1:21">
      <c r="A408" s="14" t="s">
        <v>293</v>
      </c>
      <c r="B408" s="6"/>
      <c r="C408" s="6">
        <v>3</v>
      </c>
      <c r="D408" s="6"/>
      <c r="E408" s="6"/>
      <c r="F408" s="6"/>
      <c r="G408" s="6"/>
      <c r="H408" s="6">
        <v>2</v>
      </c>
      <c r="I408" s="6">
        <v>5</v>
      </c>
      <c r="M408" s="14" t="s">
        <v>293</v>
      </c>
      <c r="N408" s="6"/>
      <c r="O408" s="6">
        <v>3</v>
      </c>
      <c r="P408" s="6"/>
      <c r="Q408" s="6"/>
      <c r="R408" s="6"/>
      <c r="S408" s="6"/>
      <c r="T408" s="6">
        <v>2</v>
      </c>
      <c r="U408" s="6">
        <v>5</v>
      </c>
    </row>
    <row r="409" spans="1:21">
      <c r="A409" s="5" t="s">
        <v>321</v>
      </c>
      <c r="B409" s="6"/>
      <c r="C409" s="6"/>
      <c r="D409" s="6">
        <v>4</v>
      </c>
      <c r="E409" s="6"/>
      <c r="F409" s="6"/>
      <c r="G409" s="6"/>
      <c r="H409" s="6"/>
      <c r="I409" s="6">
        <v>4</v>
      </c>
      <c r="M409" s="15" t="s">
        <v>321</v>
      </c>
      <c r="N409" s="34"/>
      <c r="O409" s="34"/>
      <c r="P409" s="34">
        <v>4</v>
      </c>
      <c r="Q409" s="34"/>
      <c r="R409" s="34"/>
      <c r="S409" s="34"/>
      <c r="T409" s="34"/>
      <c r="U409" s="34">
        <v>4</v>
      </c>
    </row>
    <row r="410" spans="1:21">
      <c r="A410" s="14" t="s">
        <v>322</v>
      </c>
      <c r="B410" s="6"/>
      <c r="C410" s="6"/>
      <c r="D410" s="6">
        <v>4</v>
      </c>
      <c r="E410" s="6"/>
      <c r="F410" s="6"/>
      <c r="G410" s="6"/>
      <c r="H410" s="6"/>
      <c r="I410" s="6">
        <v>4</v>
      </c>
      <c r="M410" s="14" t="s">
        <v>322</v>
      </c>
      <c r="N410" s="6"/>
      <c r="O410" s="6"/>
      <c r="P410" s="6">
        <v>4</v>
      </c>
      <c r="Q410" s="6"/>
      <c r="R410" s="6"/>
      <c r="S410" s="6"/>
      <c r="T410" s="6"/>
      <c r="U410" s="6">
        <v>4</v>
      </c>
    </row>
    <row r="411" spans="1:21">
      <c r="A411" s="5" t="s">
        <v>147</v>
      </c>
      <c r="B411" s="6">
        <v>2</v>
      </c>
      <c r="C411" s="6">
        <v>2</v>
      </c>
      <c r="D411" s="6"/>
      <c r="E411" s="6"/>
      <c r="F411" s="6"/>
      <c r="G411" s="6"/>
      <c r="H411" s="6"/>
      <c r="I411" s="6">
        <v>4</v>
      </c>
      <c r="M411" s="15" t="s">
        <v>147</v>
      </c>
      <c r="N411" s="34">
        <v>2</v>
      </c>
      <c r="O411" s="34">
        <v>2</v>
      </c>
      <c r="P411" s="34"/>
      <c r="Q411" s="34"/>
      <c r="R411" s="34"/>
      <c r="S411" s="34"/>
      <c r="T411" s="34"/>
      <c r="U411" s="34">
        <v>4</v>
      </c>
    </row>
    <row r="412" spans="1:21">
      <c r="A412" s="14" t="s">
        <v>148</v>
      </c>
      <c r="B412" s="6">
        <v>2</v>
      </c>
      <c r="C412" s="6">
        <v>2</v>
      </c>
      <c r="D412" s="6"/>
      <c r="E412" s="6"/>
      <c r="F412" s="6"/>
      <c r="G412" s="6"/>
      <c r="H412" s="6"/>
      <c r="I412" s="6">
        <v>4</v>
      </c>
      <c r="M412" s="14" t="s">
        <v>148</v>
      </c>
      <c r="N412" s="6">
        <v>2</v>
      </c>
      <c r="O412" s="6">
        <v>2</v>
      </c>
      <c r="P412" s="6"/>
      <c r="Q412" s="6"/>
      <c r="R412" s="6"/>
      <c r="S412" s="6"/>
      <c r="T412" s="6"/>
      <c r="U412" s="6">
        <v>4</v>
      </c>
    </row>
    <row r="413" spans="1:21">
      <c r="A413" s="5" t="s">
        <v>391</v>
      </c>
      <c r="B413" s="6"/>
      <c r="C413" s="6"/>
      <c r="D413" s="6"/>
      <c r="E413" s="6"/>
      <c r="F413" s="6">
        <v>4</v>
      </c>
      <c r="G413" s="6"/>
      <c r="H413" s="6"/>
      <c r="I413" s="6">
        <v>4</v>
      </c>
      <c r="M413" s="15" t="s">
        <v>391</v>
      </c>
      <c r="N413" s="34"/>
      <c r="O413" s="34"/>
      <c r="P413" s="34"/>
      <c r="Q413" s="34"/>
      <c r="R413" s="34">
        <v>4</v>
      </c>
      <c r="S413" s="34"/>
      <c r="T413" s="34"/>
      <c r="U413" s="34">
        <v>4</v>
      </c>
    </row>
    <row r="414" spans="1:21">
      <c r="A414" s="14" t="s">
        <v>297</v>
      </c>
      <c r="B414" s="6"/>
      <c r="C414" s="6"/>
      <c r="D414" s="6"/>
      <c r="E414" s="6"/>
      <c r="F414" s="6">
        <v>4</v>
      </c>
      <c r="G414" s="6"/>
      <c r="H414" s="6"/>
      <c r="I414" s="6">
        <v>4</v>
      </c>
      <c r="M414" s="14" t="s">
        <v>297</v>
      </c>
      <c r="N414" s="6"/>
      <c r="O414" s="6"/>
      <c r="P414" s="6"/>
      <c r="Q414" s="6"/>
      <c r="R414" s="6">
        <v>4</v>
      </c>
      <c r="S414" s="6"/>
      <c r="T414" s="6"/>
      <c r="U414" s="6">
        <v>4</v>
      </c>
    </row>
    <row r="415" spans="1:21">
      <c r="A415" s="5" t="s">
        <v>457</v>
      </c>
      <c r="B415" s="6"/>
      <c r="C415" s="6"/>
      <c r="D415" s="6"/>
      <c r="E415" s="6">
        <v>4</v>
      </c>
      <c r="F415" s="6"/>
      <c r="G415" s="6"/>
      <c r="H415" s="6"/>
      <c r="I415" s="6">
        <v>4</v>
      </c>
      <c r="M415" s="15" t="s">
        <v>457</v>
      </c>
      <c r="N415" s="34"/>
      <c r="O415" s="34"/>
      <c r="P415" s="34"/>
      <c r="Q415" s="34">
        <v>4</v>
      </c>
      <c r="R415" s="34"/>
      <c r="S415" s="34"/>
      <c r="T415" s="34"/>
      <c r="U415" s="34">
        <v>4</v>
      </c>
    </row>
    <row r="416" spans="1:21">
      <c r="A416" s="14" t="s">
        <v>369</v>
      </c>
      <c r="B416" s="6"/>
      <c r="C416" s="6"/>
      <c r="D416" s="6"/>
      <c r="E416" s="6">
        <v>4</v>
      </c>
      <c r="F416" s="6"/>
      <c r="G416" s="6"/>
      <c r="H416" s="6"/>
      <c r="I416" s="6">
        <v>4</v>
      </c>
      <c r="M416" s="14" t="s">
        <v>369</v>
      </c>
      <c r="N416" s="6"/>
      <c r="O416" s="6"/>
      <c r="P416" s="6"/>
      <c r="Q416" s="6">
        <v>4</v>
      </c>
      <c r="R416" s="6"/>
      <c r="S416" s="6"/>
      <c r="T416" s="6"/>
      <c r="U416" s="6">
        <v>4</v>
      </c>
    </row>
    <row r="417" spans="1:22">
      <c r="A417" s="5" t="s">
        <v>389</v>
      </c>
      <c r="B417" s="6"/>
      <c r="C417" s="6"/>
      <c r="D417" s="6"/>
      <c r="E417" s="6"/>
      <c r="F417" s="6">
        <v>1</v>
      </c>
      <c r="G417" s="6"/>
      <c r="H417" s="6"/>
      <c r="I417" s="6">
        <v>1</v>
      </c>
      <c r="M417" s="15" t="s">
        <v>389</v>
      </c>
      <c r="N417" s="34"/>
      <c r="O417" s="34"/>
      <c r="P417" s="34"/>
      <c r="Q417" s="34"/>
      <c r="R417" s="34">
        <v>1</v>
      </c>
      <c r="S417" s="34"/>
      <c r="T417" s="34"/>
      <c r="U417" s="34">
        <v>1</v>
      </c>
    </row>
    <row r="418" spans="1:22">
      <c r="A418" s="14" t="s">
        <v>297</v>
      </c>
      <c r="B418" s="6"/>
      <c r="C418" s="6"/>
      <c r="D418" s="6"/>
      <c r="E418" s="6"/>
      <c r="F418" s="6">
        <v>1</v>
      </c>
      <c r="G418" s="6"/>
      <c r="H418" s="6"/>
      <c r="I418" s="6">
        <v>1</v>
      </c>
      <c r="M418" s="14" t="s">
        <v>297</v>
      </c>
      <c r="N418" s="6"/>
      <c r="O418" s="6"/>
      <c r="P418" s="6"/>
      <c r="Q418" s="6"/>
      <c r="R418" s="6">
        <v>1</v>
      </c>
      <c r="S418" s="6"/>
      <c r="T418" s="6"/>
      <c r="U418" s="6">
        <v>1</v>
      </c>
    </row>
    <row r="419" spans="1:22" ht="13.8">
      <c r="A419" s="61" t="s">
        <v>421</v>
      </c>
      <c r="B419" s="60">
        <v>4725</v>
      </c>
      <c r="C419" s="60">
        <v>5065</v>
      </c>
      <c r="D419" s="60">
        <v>3669</v>
      </c>
      <c r="E419" s="60">
        <v>5928</v>
      </c>
      <c r="F419" s="60">
        <v>10174</v>
      </c>
      <c r="G419" s="60">
        <v>13764</v>
      </c>
      <c r="H419" s="60">
        <v>12053</v>
      </c>
      <c r="I419" s="60">
        <v>55378</v>
      </c>
      <c r="M419" s="55" t="s">
        <v>421</v>
      </c>
      <c r="N419" s="56">
        <v>4725</v>
      </c>
      <c r="O419" s="56">
        <v>5065</v>
      </c>
      <c r="P419" s="56">
        <v>3669</v>
      </c>
      <c r="Q419" s="56">
        <v>5928</v>
      </c>
      <c r="R419" s="56">
        <v>10174</v>
      </c>
      <c r="S419" s="56">
        <v>13764</v>
      </c>
      <c r="T419" s="56">
        <v>12053</v>
      </c>
      <c r="U419" s="56">
        <v>55378</v>
      </c>
    </row>
    <row r="421" spans="1:22" ht="17.399999999999999">
      <c r="M421" s="38" t="s">
        <v>518</v>
      </c>
    </row>
    <row r="423" spans="1:22" hidden="1">
      <c r="A423" s="4" t="s">
        <v>445</v>
      </c>
      <c r="B423" s="4" t="s">
        <v>432</v>
      </c>
    </row>
    <row r="424" spans="1:22" ht="41.4">
      <c r="A424" s="4" t="s">
        <v>414</v>
      </c>
      <c r="B424" t="s">
        <v>415</v>
      </c>
      <c r="C424" t="s">
        <v>416</v>
      </c>
      <c r="D424" t="s">
        <v>417</v>
      </c>
      <c r="E424" t="s">
        <v>418</v>
      </c>
      <c r="F424" t="s">
        <v>419</v>
      </c>
      <c r="G424" t="s">
        <v>420</v>
      </c>
      <c r="H424" t="s">
        <v>512</v>
      </c>
      <c r="I424" t="s">
        <v>421</v>
      </c>
      <c r="M424" s="39" t="s">
        <v>452</v>
      </c>
      <c r="N424" s="39" t="s">
        <v>415</v>
      </c>
      <c r="O424" s="39" t="s">
        <v>416</v>
      </c>
      <c r="P424" s="39" t="s">
        <v>417</v>
      </c>
      <c r="Q424" s="39" t="s">
        <v>418</v>
      </c>
      <c r="R424" s="39" t="s">
        <v>419</v>
      </c>
      <c r="S424" s="39" t="s">
        <v>420</v>
      </c>
      <c r="T424" s="39" t="s">
        <v>512</v>
      </c>
      <c r="U424" s="39" t="s">
        <v>516</v>
      </c>
      <c r="V424" s="40" t="s">
        <v>499</v>
      </c>
    </row>
    <row r="425" spans="1:22">
      <c r="A425" s="5" t="s">
        <v>469</v>
      </c>
      <c r="B425" s="6">
        <v>1207.6666666666667</v>
      </c>
      <c r="C425" s="6">
        <v>909.25000000000011</v>
      </c>
      <c r="D425" s="6">
        <v>1402.4333333333332</v>
      </c>
      <c r="E425" s="6">
        <v>930.51666666666677</v>
      </c>
      <c r="F425" s="6">
        <v>364.11666666666667</v>
      </c>
      <c r="G425" s="6">
        <v>1168.9833333333333</v>
      </c>
      <c r="H425" s="6">
        <v>1547.6500000000003</v>
      </c>
      <c r="I425" s="6">
        <v>7530.6166666666677</v>
      </c>
      <c r="M425" s="5" t="s">
        <v>469</v>
      </c>
      <c r="N425" s="6">
        <v>1207.6666666666667</v>
      </c>
      <c r="O425" s="6">
        <v>909.25000000000011</v>
      </c>
      <c r="P425" s="6">
        <v>1402.4333333333332</v>
      </c>
      <c r="Q425" s="6">
        <v>930.51666666666677</v>
      </c>
      <c r="R425" s="6">
        <v>364.11666666666667</v>
      </c>
      <c r="S425" s="6">
        <v>1168.9833333333333</v>
      </c>
      <c r="T425" s="6">
        <v>1547.6500000000003</v>
      </c>
      <c r="U425" s="6">
        <f>SUM(N425:T425)</f>
        <v>7530.6166666666677</v>
      </c>
      <c r="V425" s="35">
        <f t="shared" ref="V425:V443" si="20">+U425/$U$444</f>
        <v>0.19458411920347768</v>
      </c>
    </row>
    <row r="426" spans="1:22">
      <c r="A426" s="5" t="s">
        <v>484</v>
      </c>
      <c r="B426" s="6">
        <v>1217.8333333333333</v>
      </c>
      <c r="C426" s="6">
        <v>917.03333333333342</v>
      </c>
      <c r="D426" s="6">
        <v>852.16666666666663</v>
      </c>
      <c r="E426" s="6">
        <v>198.33333333333334</v>
      </c>
      <c r="F426" s="6">
        <v>501.3</v>
      </c>
      <c r="G426" s="6">
        <v>1456.6666666666667</v>
      </c>
      <c r="H426" s="6">
        <v>1480</v>
      </c>
      <c r="I426" s="6">
        <v>6623.3333333333339</v>
      </c>
      <c r="M426" s="5" t="s">
        <v>484</v>
      </c>
      <c r="N426" s="6">
        <v>1217.8333333333333</v>
      </c>
      <c r="O426" s="6">
        <v>917.03333333333342</v>
      </c>
      <c r="P426" s="6">
        <v>852.16666666666663</v>
      </c>
      <c r="Q426" s="6">
        <v>198.33333333333334</v>
      </c>
      <c r="R426" s="6">
        <v>501.3</v>
      </c>
      <c r="S426" s="6">
        <v>1456.6666666666667</v>
      </c>
      <c r="T426" s="6">
        <v>1480</v>
      </c>
      <c r="U426" s="6">
        <f t="shared" ref="U426:U443" si="21">SUM(N426:T426)</f>
        <v>6623.3333333333339</v>
      </c>
      <c r="V426" s="35">
        <f t="shared" si="20"/>
        <v>0.17114076308815351</v>
      </c>
    </row>
    <row r="427" spans="1:22">
      <c r="A427" s="5" t="s">
        <v>475</v>
      </c>
      <c r="B427" s="6">
        <v>278.31666666666666</v>
      </c>
      <c r="C427" s="6">
        <v>281</v>
      </c>
      <c r="D427" s="6">
        <v>84.916666666666671</v>
      </c>
      <c r="E427" s="6">
        <v>1013.2166666666667</v>
      </c>
      <c r="F427" s="6">
        <v>1270.4333333333334</v>
      </c>
      <c r="G427" s="6">
        <v>1918.1333333333334</v>
      </c>
      <c r="H427" s="6">
        <v>1623.3809999999996</v>
      </c>
      <c r="I427" s="6">
        <v>6469.3976666666658</v>
      </c>
      <c r="M427" s="5" t="s">
        <v>475</v>
      </c>
      <c r="N427" s="6">
        <v>278.31666666666666</v>
      </c>
      <c r="O427" s="6">
        <v>281</v>
      </c>
      <c r="P427" s="6">
        <v>84.916666666666671</v>
      </c>
      <c r="Q427" s="6">
        <v>1013.2166666666667</v>
      </c>
      <c r="R427" s="6">
        <v>1270.4333333333334</v>
      </c>
      <c r="S427" s="6">
        <v>1918.1333333333334</v>
      </c>
      <c r="T427" s="6">
        <v>1623.3809999999996</v>
      </c>
      <c r="U427" s="6">
        <f t="shared" ref="U427:U432" si="22">SUM(N427:T427)</f>
        <v>6469.3976666666658</v>
      </c>
      <c r="V427" s="35">
        <f t="shared" si="20"/>
        <v>0.16716320886674177</v>
      </c>
    </row>
    <row r="428" spans="1:22">
      <c r="A428" s="5" t="s">
        <v>481</v>
      </c>
      <c r="B428" s="6">
        <v>494.20000000000005</v>
      </c>
      <c r="C428" s="6">
        <v>506.86666666666662</v>
      </c>
      <c r="D428" s="6">
        <v>527</v>
      </c>
      <c r="E428" s="6">
        <v>649.31666666666672</v>
      </c>
      <c r="F428" s="6">
        <v>723.25</v>
      </c>
      <c r="G428" s="6">
        <v>905.66666666666674</v>
      </c>
      <c r="H428" s="6">
        <v>1009.9666666666667</v>
      </c>
      <c r="I428" s="6">
        <v>4816.2666666666664</v>
      </c>
      <c r="M428" s="5" t="s">
        <v>481</v>
      </c>
      <c r="N428" s="6">
        <v>494.20000000000005</v>
      </c>
      <c r="O428" s="6">
        <v>506.86666666666662</v>
      </c>
      <c r="P428" s="6">
        <v>527</v>
      </c>
      <c r="Q428" s="6">
        <v>649.31666666666672</v>
      </c>
      <c r="R428" s="6">
        <v>723.25</v>
      </c>
      <c r="S428" s="6">
        <v>905.66666666666674</v>
      </c>
      <c r="T428" s="6">
        <v>1009.9666666666667</v>
      </c>
      <c r="U428" s="6">
        <f t="shared" si="22"/>
        <v>4816.2666666666664</v>
      </c>
      <c r="V428" s="35">
        <f t="shared" si="20"/>
        <v>0.12444784387056428</v>
      </c>
    </row>
    <row r="429" spans="1:22">
      <c r="A429" s="5" t="s">
        <v>480</v>
      </c>
      <c r="B429" s="6">
        <v>322.51666666666671</v>
      </c>
      <c r="C429" s="6">
        <v>570.40000000000009</v>
      </c>
      <c r="D429" s="6">
        <v>692.61666666666656</v>
      </c>
      <c r="E429" s="6">
        <v>827.73333333333323</v>
      </c>
      <c r="F429" s="6">
        <v>472.81666666666661</v>
      </c>
      <c r="G429" s="6">
        <v>742.88333333333333</v>
      </c>
      <c r="H429" s="6">
        <v>623.14833333333331</v>
      </c>
      <c r="I429" s="6">
        <v>4252.1149999999998</v>
      </c>
      <c r="M429" s="5" t="s">
        <v>480</v>
      </c>
      <c r="N429" s="6">
        <v>322.51666666666671</v>
      </c>
      <c r="O429" s="6">
        <v>570.40000000000009</v>
      </c>
      <c r="P429" s="6">
        <v>692.61666666666656</v>
      </c>
      <c r="Q429" s="6">
        <v>827.73333333333323</v>
      </c>
      <c r="R429" s="6">
        <v>472.81666666666661</v>
      </c>
      <c r="S429" s="6">
        <v>742.88333333333333</v>
      </c>
      <c r="T429" s="6">
        <v>623.14833333333331</v>
      </c>
      <c r="U429" s="6">
        <f t="shared" si="22"/>
        <v>4252.1149999999998</v>
      </c>
      <c r="V429" s="35">
        <f t="shared" si="20"/>
        <v>0.10987069036314803</v>
      </c>
    </row>
    <row r="430" spans="1:22">
      <c r="A430" s="5" t="s">
        <v>485</v>
      </c>
      <c r="B430" s="6">
        <v>269.18333333333334</v>
      </c>
      <c r="C430" s="6">
        <v>593.4666666666667</v>
      </c>
      <c r="D430" s="6">
        <v>468.71666666666658</v>
      </c>
      <c r="E430" s="6">
        <v>273.73333333333335</v>
      </c>
      <c r="F430" s="6">
        <v>1086.2166666666669</v>
      </c>
      <c r="G430" s="6">
        <v>923.7833333333333</v>
      </c>
      <c r="H430" s="6">
        <v>437.22800000000001</v>
      </c>
      <c r="I430" s="6">
        <v>4052.3280000000004</v>
      </c>
      <c r="M430" s="5" t="s">
        <v>485</v>
      </c>
      <c r="N430" s="6">
        <v>269.18333333333334</v>
      </c>
      <c r="O430" s="6">
        <v>593.4666666666667</v>
      </c>
      <c r="P430" s="6">
        <v>468.71666666666658</v>
      </c>
      <c r="Q430" s="6">
        <v>273.73333333333335</v>
      </c>
      <c r="R430" s="6">
        <v>1086.2166666666669</v>
      </c>
      <c r="S430" s="6">
        <v>923.7833333333333</v>
      </c>
      <c r="T430" s="6">
        <v>437.22800000000001</v>
      </c>
      <c r="U430" s="6">
        <f t="shared" si="22"/>
        <v>4052.3280000000004</v>
      </c>
      <c r="V430" s="35">
        <f t="shared" si="20"/>
        <v>0.10470838040314409</v>
      </c>
    </row>
    <row r="431" spans="1:22">
      <c r="A431" s="5" t="s">
        <v>478</v>
      </c>
      <c r="B431" s="6">
        <v>289</v>
      </c>
      <c r="C431" s="6">
        <v>250</v>
      </c>
      <c r="D431" s="6">
        <v>243</v>
      </c>
      <c r="E431" s="6">
        <v>170</v>
      </c>
      <c r="F431" s="6">
        <v>27</v>
      </c>
      <c r="G431" s="6">
        <v>139</v>
      </c>
      <c r="H431" s="6">
        <v>214</v>
      </c>
      <c r="I431" s="6">
        <v>1332</v>
      </c>
      <c r="M431" s="5" t="s">
        <v>478</v>
      </c>
      <c r="N431" s="6">
        <v>289</v>
      </c>
      <c r="O431" s="6">
        <v>250</v>
      </c>
      <c r="P431" s="6">
        <v>243</v>
      </c>
      <c r="Q431" s="6">
        <v>170</v>
      </c>
      <c r="R431" s="6">
        <v>27</v>
      </c>
      <c r="S431" s="6">
        <v>139</v>
      </c>
      <c r="T431" s="6">
        <v>214</v>
      </c>
      <c r="U431" s="6">
        <f t="shared" si="22"/>
        <v>1332</v>
      </c>
      <c r="V431" s="35">
        <f t="shared" si="20"/>
        <v>3.4417639119288447E-2</v>
      </c>
    </row>
    <row r="432" spans="1:22">
      <c r="A432" s="5" t="s">
        <v>472</v>
      </c>
      <c r="B432" s="6">
        <v>42.5</v>
      </c>
      <c r="C432" s="6">
        <v>172</v>
      </c>
      <c r="D432" s="6">
        <v>41</v>
      </c>
      <c r="E432" s="6">
        <v>114</v>
      </c>
      <c r="F432" s="6">
        <v>324.16666666666663</v>
      </c>
      <c r="G432" s="6">
        <v>340</v>
      </c>
      <c r="H432" s="6"/>
      <c r="I432" s="6">
        <v>1033.6666666666665</v>
      </c>
      <c r="M432" s="5" t="s">
        <v>472</v>
      </c>
      <c r="N432" s="6">
        <v>42.5</v>
      </c>
      <c r="O432" s="6">
        <v>172</v>
      </c>
      <c r="P432" s="6">
        <v>41</v>
      </c>
      <c r="Q432" s="6">
        <v>114</v>
      </c>
      <c r="R432" s="6">
        <v>324.16666666666663</v>
      </c>
      <c r="S432" s="6">
        <v>340</v>
      </c>
      <c r="T432" s="6"/>
      <c r="U432" s="6">
        <f t="shared" si="22"/>
        <v>1033.6666666666665</v>
      </c>
      <c r="V432" s="35">
        <f t="shared" si="20"/>
        <v>2.6708983710939303E-2</v>
      </c>
    </row>
    <row r="433" spans="1:22">
      <c r="A433" s="5" t="s">
        <v>477</v>
      </c>
      <c r="B433" s="6">
        <v>82.933333333333337</v>
      </c>
      <c r="C433" s="6">
        <v>123.89999999999999</v>
      </c>
      <c r="D433" s="6">
        <v>114.16666666666666</v>
      </c>
      <c r="E433" s="6">
        <v>55.966666666666669</v>
      </c>
      <c r="F433" s="6">
        <v>93.2</v>
      </c>
      <c r="G433" s="6">
        <v>78.599999999999994</v>
      </c>
      <c r="H433" s="6">
        <v>64.099999999999994</v>
      </c>
      <c r="I433" s="6">
        <v>612.86666666666667</v>
      </c>
      <c r="M433" s="5" t="s">
        <v>477</v>
      </c>
      <c r="N433" s="6">
        <v>82.933333333333337</v>
      </c>
      <c r="O433" s="6">
        <v>123.89999999999999</v>
      </c>
      <c r="P433" s="6">
        <v>114.16666666666666</v>
      </c>
      <c r="Q433" s="6">
        <v>55.966666666666669</v>
      </c>
      <c r="R433" s="6">
        <v>93.2</v>
      </c>
      <c r="S433" s="6">
        <v>78.599999999999994</v>
      </c>
      <c r="T433" s="6">
        <v>64.099999999999994</v>
      </c>
      <c r="U433" s="6">
        <f t="shared" si="21"/>
        <v>612.86666666666667</v>
      </c>
      <c r="V433" s="35">
        <f t="shared" si="20"/>
        <v>1.5835903724905839E-2</v>
      </c>
    </row>
    <row r="434" spans="1:22">
      <c r="A434" s="5" t="s">
        <v>479</v>
      </c>
      <c r="B434" s="6">
        <v>24.1</v>
      </c>
      <c r="C434" s="6">
        <v>34.200000000000003</v>
      </c>
      <c r="D434" s="6">
        <v>67.633333333333326</v>
      </c>
      <c r="E434" s="6">
        <v>29.9</v>
      </c>
      <c r="F434" s="6">
        <v>126.03333333333333</v>
      </c>
      <c r="G434" s="6">
        <v>101.9</v>
      </c>
      <c r="H434" s="6">
        <v>37.700000000000003</v>
      </c>
      <c r="I434" s="6">
        <v>421.46666666666664</v>
      </c>
      <c r="M434" s="5" t="s">
        <v>479</v>
      </c>
      <c r="N434" s="6">
        <v>24.1</v>
      </c>
      <c r="O434" s="6">
        <v>34.200000000000003</v>
      </c>
      <c r="P434" s="6">
        <v>67.633333333333326</v>
      </c>
      <c r="Q434" s="6">
        <v>29.9</v>
      </c>
      <c r="R434" s="6">
        <v>126.03333333333333</v>
      </c>
      <c r="S434" s="6">
        <v>101.9</v>
      </c>
      <c r="T434" s="6">
        <v>37.700000000000003</v>
      </c>
      <c r="U434" s="6">
        <f t="shared" si="21"/>
        <v>421.46666666666664</v>
      </c>
      <c r="V434" s="35">
        <f t="shared" si="20"/>
        <v>1.0890306031638717E-2</v>
      </c>
    </row>
    <row r="435" spans="1:22">
      <c r="A435" s="5" t="s">
        <v>471</v>
      </c>
      <c r="B435" s="6">
        <v>86.3</v>
      </c>
      <c r="C435" s="6">
        <v>70.900000000000006</v>
      </c>
      <c r="D435" s="6"/>
      <c r="E435" s="6">
        <v>63.900000000000006</v>
      </c>
      <c r="F435" s="6"/>
      <c r="G435" s="6"/>
      <c r="H435" s="6">
        <v>94.9</v>
      </c>
      <c r="I435" s="6">
        <v>316</v>
      </c>
      <c r="M435" s="5" t="s">
        <v>471</v>
      </c>
      <c r="N435" s="6">
        <v>86.3</v>
      </c>
      <c r="O435" s="6">
        <v>70.900000000000006</v>
      </c>
      <c r="P435" s="6"/>
      <c r="Q435" s="6">
        <v>63.900000000000006</v>
      </c>
      <c r="R435" s="6"/>
      <c r="S435" s="6"/>
      <c r="T435" s="6">
        <v>94.9</v>
      </c>
      <c r="U435" s="6">
        <f t="shared" si="21"/>
        <v>316</v>
      </c>
      <c r="V435" s="35">
        <f t="shared" si="20"/>
        <v>8.1651456168882492E-3</v>
      </c>
    </row>
    <row r="436" spans="1:22">
      <c r="A436" s="5" t="s">
        <v>482</v>
      </c>
      <c r="B436" s="6"/>
      <c r="C436" s="6">
        <v>91.11666666666666</v>
      </c>
      <c r="D436" s="6"/>
      <c r="E436" s="6"/>
      <c r="F436" s="6">
        <v>119.53333333333333</v>
      </c>
      <c r="G436" s="6">
        <v>94.149999999999991</v>
      </c>
      <c r="H436" s="6">
        <v>5.9</v>
      </c>
      <c r="I436" s="6">
        <v>310.69999999999993</v>
      </c>
      <c r="M436" s="5" t="s">
        <v>482</v>
      </c>
      <c r="N436" s="6"/>
      <c r="O436" s="6">
        <v>91.11666666666666</v>
      </c>
      <c r="P436" s="6"/>
      <c r="Q436" s="6"/>
      <c r="R436" s="6">
        <v>119.53333333333333</v>
      </c>
      <c r="S436" s="6">
        <v>94.149999999999991</v>
      </c>
      <c r="T436" s="6">
        <v>5.9</v>
      </c>
      <c r="U436" s="6">
        <f t="shared" si="21"/>
        <v>310.69999999999993</v>
      </c>
      <c r="V436" s="35">
        <f t="shared" si="20"/>
        <v>8.0281985543265155E-3</v>
      </c>
    </row>
    <row r="437" spans="1:22">
      <c r="A437" s="5" t="s">
        <v>474</v>
      </c>
      <c r="B437" s="6"/>
      <c r="C437" s="6">
        <v>68.100000000000009</v>
      </c>
      <c r="D437" s="6">
        <v>36.033333333333331</v>
      </c>
      <c r="E437" s="6"/>
      <c r="F437" s="6">
        <v>40.06666666666667</v>
      </c>
      <c r="G437" s="6">
        <v>52.13333333333334</v>
      </c>
      <c r="H437" s="6">
        <v>8.1999999999999993</v>
      </c>
      <c r="I437" s="6">
        <v>204.53333333333336</v>
      </c>
      <c r="M437" s="5" t="s">
        <v>474</v>
      </c>
      <c r="N437" s="6"/>
      <c r="O437" s="6">
        <v>68.100000000000009</v>
      </c>
      <c r="P437" s="6">
        <v>36.033333333333331</v>
      </c>
      <c r="Q437" s="6"/>
      <c r="R437" s="6">
        <v>40.06666666666667</v>
      </c>
      <c r="S437" s="6">
        <v>52.13333333333334</v>
      </c>
      <c r="T437" s="6">
        <v>8.1999999999999993</v>
      </c>
      <c r="U437" s="6">
        <f t="shared" si="21"/>
        <v>204.53333333333336</v>
      </c>
      <c r="V437" s="35">
        <f t="shared" si="20"/>
        <v>5.2849507916905387E-3</v>
      </c>
    </row>
    <row r="438" spans="1:22">
      <c r="A438" s="5" t="s">
        <v>486</v>
      </c>
      <c r="B438" s="6"/>
      <c r="C438" s="6"/>
      <c r="D438" s="6"/>
      <c r="E438" s="6"/>
      <c r="F438" s="6">
        <v>43.833333333333336</v>
      </c>
      <c r="G438" s="6">
        <v>49</v>
      </c>
      <c r="H438" s="6">
        <v>69</v>
      </c>
      <c r="I438" s="6">
        <v>161.83333333333334</v>
      </c>
      <c r="M438" s="5" t="s">
        <v>486</v>
      </c>
      <c r="N438" s="6"/>
      <c r="O438" s="6"/>
      <c r="P438" s="6"/>
      <c r="Q438" s="6"/>
      <c r="R438" s="6">
        <v>43.833333333333336</v>
      </c>
      <c r="S438" s="6">
        <v>49</v>
      </c>
      <c r="T438" s="6">
        <v>69</v>
      </c>
      <c r="U438" s="6">
        <f t="shared" si="21"/>
        <v>161.83333333333334</v>
      </c>
      <c r="V438" s="35">
        <f t="shared" si="20"/>
        <v>4.1816225706743093E-3</v>
      </c>
    </row>
    <row r="439" spans="1:22">
      <c r="A439" s="5" t="s">
        <v>500</v>
      </c>
      <c r="B439" s="6"/>
      <c r="C439" s="6"/>
      <c r="D439" s="6"/>
      <c r="E439" s="6"/>
      <c r="F439" s="6">
        <v>94.116666666666674</v>
      </c>
      <c r="G439" s="6">
        <v>54.133333333333333</v>
      </c>
      <c r="H439" s="6"/>
      <c r="I439" s="6">
        <v>148.25</v>
      </c>
      <c r="M439" s="5" t="s">
        <v>500</v>
      </c>
      <c r="N439" s="6"/>
      <c r="O439" s="6"/>
      <c r="P439" s="6"/>
      <c r="Q439" s="6"/>
      <c r="R439" s="6">
        <v>94.116666666666674</v>
      </c>
      <c r="S439" s="6">
        <v>54.133333333333333</v>
      </c>
      <c r="T439" s="6"/>
      <c r="U439" s="6">
        <f t="shared" si="21"/>
        <v>148.25</v>
      </c>
      <c r="V439" s="35">
        <f t="shared" si="20"/>
        <v>3.8306418914673514E-3</v>
      </c>
    </row>
    <row r="440" spans="1:22">
      <c r="A440" s="5" t="s">
        <v>473</v>
      </c>
      <c r="B440" s="6"/>
      <c r="C440" s="6"/>
      <c r="D440" s="6">
        <v>45</v>
      </c>
      <c r="E440" s="6"/>
      <c r="F440" s="6">
        <v>68.099999999999994</v>
      </c>
      <c r="G440" s="6">
        <v>12</v>
      </c>
      <c r="H440" s="6">
        <v>19.266666666666666</v>
      </c>
      <c r="I440" s="6">
        <v>144.36666666666667</v>
      </c>
      <c r="M440" s="5" t="s">
        <v>473</v>
      </c>
      <c r="N440" s="6"/>
      <c r="O440" s="6"/>
      <c r="P440" s="6">
        <v>45</v>
      </c>
      <c r="Q440" s="6"/>
      <c r="R440" s="6">
        <v>68.099999999999994</v>
      </c>
      <c r="S440" s="6">
        <v>12</v>
      </c>
      <c r="T440" s="6">
        <v>19.266666666666666</v>
      </c>
      <c r="U440" s="6">
        <f t="shared" si="21"/>
        <v>144.36666666666667</v>
      </c>
      <c r="V440" s="35">
        <f t="shared" si="20"/>
        <v>3.7303001758167732E-3</v>
      </c>
    </row>
    <row r="441" spans="1:22">
      <c r="A441" s="5" t="s">
        <v>476</v>
      </c>
      <c r="B441" s="6"/>
      <c r="C441" s="6">
        <v>54.116666666666667</v>
      </c>
      <c r="D441" s="6">
        <v>10.116666666666667</v>
      </c>
      <c r="E441" s="6"/>
      <c r="F441" s="6">
        <v>15.15</v>
      </c>
      <c r="G441" s="6">
        <v>19.083333333333332</v>
      </c>
      <c r="H441" s="6">
        <v>13.016666666666666</v>
      </c>
      <c r="I441" s="6">
        <v>111.48333333333333</v>
      </c>
      <c r="M441" s="5" t="s">
        <v>476</v>
      </c>
      <c r="N441" s="6"/>
      <c r="O441" s="6">
        <v>54.116666666666667</v>
      </c>
      <c r="P441" s="6">
        <v>10.116666666666667</v>
      </c>
      <c r="Q441" s="6"/>
      <c r="R441" s="6">
        <v>15.15</v>
      </c>
      <c r="S441" s="6">
        <v>19.083333333333332</v>
      </c>
      <c r="T441" s="6">
        <v>13.016666666666666</v>
      </c>
      <c r="U441" s="6">
        <f t="shared" si="21"/>
        <v>111.48333333333333</v>
      </c>
      <c r="V441" s="35">
        <f t="shared" si="20"/>
        <v>2.8806254763378432E-3</v>
      </c>
    </row>
    <row r="442" spans="1:22">
      <c r="A442" s="5" t="s">
        <v>483</v>
      </c>
      <c r="B442" s="6"/>
      <c r="C442" s="6"/>
      <c r="D442" s="6"/>
      <c r="E442" s="6"/>
      <c r="F442" s="6"/>
      <c r="G442" s="6">
        <v>37.1</v>
      </c>
      <c r="H442" s="6">
        <v>67.01166666666667</v>
      </c>
      <c r="I442" s="6">
        <v>104.11166666666668</v>
      </c>
      <c r="M442" s="5" t="s">
        <v>483</v>
      </c>
      <c r="N442" s="6"/>
      <c r="O442" s="6"/>
      <c r="P442" s="6"/>
      <c r="Q442" s="6"/>
      <c r="R442" s="6"/>
      <c r="S442" s="6">
        <v>37.1</v>
      </c>
      <c r="T442" s="6">
        <v>67.01166666666667</v>
      </c>
      <c r="U442" s="6">
        <f t="shared" si="21"/>
        <v>104.11166666666668</v>
      </c>
      <c r="V442" s="35">
        <f t="shared" si="20"/>
        <v>2.6901484770577972E-3</v>
      </c>
    </row>
    <row r="443" spans="1:22">
      <c r="A443" s="5" t="s">
        <v>470</v>
      </c>
      <c r="B443" s="6">
        <v>18.166666666666668</v>
      </c>
      <c r="C443" s="6">
        <v>0</v>
      </c>
      <c r="D443" s="6"/>
      <c r="E443" s="6"/>
      <c r="F443" s="6"/>
      <c r="G443" s="6">
        <v>14.083333333333334</v>
      </c>
      <c r="H443" s="6">
        <v>23.5</v>
      </c>
      <c r="I443" s="6">
        <v>55.75</v>
      </c>
      <c r="M443" s="5" t="s">
        <v>470</v>
      </c>
      <c r="N443" s="6">
        <v>18.166666666666668</v>
      </c>
      <c r="O443" s="6">
        <v>0</v>
      </c>
      <c r="P443" s="6"/>
      <c r="Q443" s="6"/>
      <c r="R443" s="6"/>
      <c r="S443" s="6">
        <v>14.083333333333334</v>
      </c>
      <c r="T443" s="6">
        <v>23.5</v>
      </c>
      <c r="U443" s="6">
        <f t="shared" si="21"/>
        <v>55.75</v>
      </c>
      <c r="V443" s="35">
        <f t="shared" si="20"/>
        <v>1.4405280637389871E-3</v>
      </c>
    </row>
    <row r="444" spans="1:22" ht="13.8">
      <c r="A444" s="5" t="s">
        <v>421</v>
      </c>
      <c r="B444" s="6">
        <v>4332.7166666666662</v>
      </c>
      <c r="C444" s="6">
        <v>4642.3500000000004</v>
      </c>
      <c r="D444" s="6">
        <v>4584.7999999999993</v>
      </c>
      <c r="E444" s="6">
        <v>4326.6166666666668</v>
      </c>
      <c r="F444" s="6">
        <v>5369.333333333333</v>
      </c>
      <c r="G444" s="6">
        <v>8107.3000000000011</v>
      </c>
      <c r="H444" s="6">
        <v>7337.9689999999991</v>
      </c>
      <c r="I444" s="6">
        <v>38701.085666666673</v>
      </c>
      <c r="M444" s="49" t="s">
        <v>421</v>
      </c>
      <c r="N444" s="49">
        <f>SUM(N425:N443)</f>
        <v>4332.7166666666681</v>
      </c>
      <c r="O444" s="49">
        <f t="shared" ref="O444:U444" si="23">SUM(O425:O443)</f>
        <v>4642.3500000000004</v>
      </c>
      <c r="P444" s="49">
        <f t="shared" si="23"/>
        <v>4584.8000000000011</v>
      </c>
      <c r="Q444" s="49">
        <f t="shared" si="23"/>
        <v>4326.616666666665</v>
      </c>
      <c r="R444" s="49">
        <f t="shared" si="23"/>
        <v>5369.3333333333348</v>
      </c>
      <c r="S444" s="49">
        <f t="shared" si="23"/>
        <v>8107.2999999999993</v>
      </c>
      <c r="T444" s="49">
        <f t="shared" si="23"/>
        <v>7337.9689999999982</v>
      </c>
      <c r="U444" s="49">
        <f t="shared" si="23"/>
        <v>38701.085666666666</v>
      </c>
      <c r="V444" s="51">
        <f ca="1">SUM(V425:V444)</f>
        <v>1.0000000000000002</v>
      </c>
    </row>
  </sheetData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205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3.2" outlineLevelCol="1"/>
  <cols>
    <col min="1" max="1" width="53.88671875" hidden="1" customWidth="1" outlineLevel="1"/>
    <col min="2" max="2" width="24.5546875" hidden="1" customWidth="1" outlineLevel="1"/>
    <col min="3" max="3" width="8.109375" hidden="1" customWidth="1" outlineLevel="1"/>
    <col min="4" max="8" width="8" hidden="1" customWidth="1" outlineLevel="1"/>
    <col min="9" max="9" width="13.6640625" hidden="1" customWidth="1" outlineLevel="1"/>
    <col min="10" max="10" width="14.44140625" hidden="1" customWidth="1" outlineLevel="1"/>
    <col min="11" max="11" width="9.88671875" hidden="1" customWidth="1" outlineLevel="1"/>
    <col min="12" max="12" width="9.109375" hidden="1" customWidth="1" outlineLevel="1"/>
    <col min="13" max="13" width="18.88671875" customWidth="1" collapsed="1"/>
    <col min="14" max="19" width="12.5546875" bestFit="1" customWidth="1"/>
    <col min="20" max="20" width="12.5546875" customWidth="1"/>
    <col min="21" max="21" width="15.109375" customWidth="1"/>
    <col min="22" max="22" width="14.6640625" customWidth="1"/>
    <col min="23" max="23" width="13" customWidth="1"/>
    <col min="24" max="24" width="9.33203125" bestFit="1" customWidth="1"/>
    <col min="25" max="25" width="15.6640625" bestFit="1" customWidth="1"/>
    <col min="26" max="26" width="7.109375" bestFit="1" customWidth="1"/>
    <col min="27" max="27" width="13" bestFit="1" customWidth="1"/>
    <col min="28" max="28" width="11.109375" bestFit="1" customWidth="1"/>
    <col min="29" max="29" width="11" bestFit="1" customWidth="1"/>
    <col min="30" max="30" width="6.109375" bestFit="1" customWidth="1"/>
    <col min="31" max="31" width="6.33203125" bestFit="1" customWidth="1"/>
    <col min="32" max="32" width="6.109375" bestFit="1" customWidth="1"/>
    <col min="33" max="33" width="15.6640625" bestFit="1" customWidth="1"/>
    <col min="34" max="34" width="7.6640625" hidden="1" customWidth="1"/>
    <col min="35" max="35" width="5.109375" hidden="1" customWidth="1"/>
    <col min="36" max="36" width="13.109375" hidden="1" customWidth="1"/>
    <col min="37" max="16384" width="11.44140625" hidden="1"/>
  </cols>
  <sheetData>
    <row r="2" spans="1:22" ht="17.399999999999999">
      <c r="M2" s="37" t="s">
        <v>498</v>
      </c>
    </row>
    <row r="3" spans="1:22" ht="17.399999999999999">
      <c r="M3" s="37" t="s">
        <v>425</v>
      </c>
    </row>
    <row r="4" spans="1:22" ht="17.399999999999999">
      <c r="M4" s="38" t="s">
        <v>514</v>
      </c>
    </row>
    <row r="6" spans="1:22" hidden="1"/>
    <row r="7" spans="1:22" hidden="1"/>
    <row r="8" spans="1:22" ht="17.399999999999999">
      <c r="M8" s="38" t="s">
        <v>496</v>
      </c>
      <c r="N8" s="7"/>
      <c r="O8" s="7"/>
      <c r="P8" s="7"/>
      <c r="Q8" s="7"/>
      <c r="R8" s="7"/>
      <c r="S8" s="7"/>
      <c r="T8" s="7"/>
      <c r="U8" s="7"/>
    </row>
    <row r="10" spans="1:22" hidden="1">
      <c r="A10" s="4" t="s">
        <v>424</v>
      </c>
      <c r="B10" s="4" t="s">
        <v>432</v>
      </c>
    </row>
    <row r="11" spans="1:22" ht="41.4">
      <c r="A11" s="4" t="s">
        <v>414</v>
      </c>
      <c r="B11" t="s">
        <v>415</v>
      </c>
      <c r="C11" t="s">
        <v>416</v>
      </c>
      <c r="D11" t="s">
        <v>417</v>
      </c>
      <c r="E11" t="s">
        <v>418</v>
      </c>
      <c r="F11" t="s">
        <v>419</v>
      </c>
      <c r="G11" t="s">
        <v>420</v>
      </c>
      <c r="H11" t="s">
        <v>512</v>
      </c>
      <c r="I11" t="s">
        <v>421</v>
      </c>
      <c r="M11" s="39" t="s">
        <v>6</v>
      </c>
      <c r="N11" s="39" t="s">
        <v>415</v>
      </c>
      <c r="O11" s="39" t="s">
        <v>416</v>
      </c>
      <c r="P11" s="39" t="s">
        <v>417</v>
      </c>
      <c r="Q11" s="39" t="s">
        <v>418</v>
      </c>
      <c r="R11" s="39" t="s">
        <v>419</v>
      </c>
      <c r="S11" s="39" t="s">
        <v>420</v>
      </c>
      <c r="T11" s="39" t="s">
        <v>512</v>
      </c>
      <c r="U11" s="39" t="s">
        <v>516</v>
      </c>
      <c r="V11" s="40" t="s">
        <v>499</v>
      </c>
    </row>
    <row r="12" spans="1:22">
      <c r="A12" s="5" t="s">
        <v>43</v>
      </c>
      <c r="B12" s="6">
        <v>109219.26999999999</v>
      </c>
      <c r="C12" s="6">
        <v>98641</v>
      </c>
      <c r="D12" s="6">
        <v>106559.39000000001</v>
      </c>
      <c r="E12" s="6">
        <v>99545.080000000016</v>
      </c>
      <c r="F12" s="6">
        <v>29864</v>
      </c>
      <c r="G12" s="6">
        <v>106106.00000000001</v>
      </c>
      <c r="H12" s="6">
        <v>120180</v>
      </c>
      <c r="I12" s="6">
        <v>670114.74000000011</v>
      </c>
      <c r="M12" s="5" t="s">
        <v>43</v>
      </c>
      <c r="N12" s="6">
        <v>109219.26999999999</v>
      </c>
      <c r="O12" s="6">
        <v>98641</v>
      </c>
      <c r="P12" s="6">
        <v>106559.39000000001</v>
      </c>
      <c r="Q12" s="6">
        <v>99545.080000000016</v>
      </c>
      <c r="R12" s="6">
        <v>29864</v>
      </c>
      <c r="S12" s="6">
        <v>106106.00000000001</v>
      </c>
      <c r="T12" s="6">
        <v>120180</v>
      </c>
      <c r="U12" s="6">
        <f>SUM(N12:T12)</f>
        <v>670114.74000000011</v>
      </c>
      <c r="V12" s="35">
        <f t="shared" ref="V12:V24" si="0">+U12/$U$25</f>
        <v>0.38356962833927977</v>
      </c>
    </row>
    <row r="13" spans="1:22">
      <c r="A13" s="5" t="s">
        <v>15</v>
      </c>
      <c r="B13" s="6">
        <v>41365.399999999994</v>
      </c>
      <c r="C13" s="6">
        <v>34140</v>
      </c>
      <c r="D13" s="6">
        <v>30313.32</v>
      </c>
      <c r="E13" s="6">
        <v>52252.68</v>
      </c>
      <c r="F13" s="6">
        <v>80574</v>
      </c>
      <c r="G13" s="6">
        <v>132548.34000000003</v>
      </c>
      <c r="H13" s="6">
        <v>125272.56</v>
      </c>
      <c r="I13" s="6">
        <v>496466.3</v>
      </c>
      <c r="M13" s="5" t="s">
        <v>15</v>
      </c>
      <c r="N13" s="6">
        <v>41365.399999999994</v>
      </c>
      <c r="O13" s="6">
        <v>34140</v>
      </c>
      <c r="P13" s="6">
        <v>30313.32</v>
      </c>
      <c r="Q13" s="6">
        <v>52252.68</v>
      </c>
      <c r="R13" s="6">
        <v>80574</v>
      </c>
      <c r="S13" s="6">
        <v>132548.34000000003</v>
      </c>
      <c r="T13" s="6">
        <v>125272.56</v>
      </c>
      <c r="U13" s="6">
        <f t="shared" ref="U13:U24" si="1">SUM(N13:T13)</f>
        <v>496466.3</v>
      </c>
      <c r="V13" s="35">
        <f t="shared" si="0"/>
        <v>0.28417431046805108</v>
      </c>
    </row>
    <row r="14" spans="1:22">
      <c r="A14" s="5" t="s">
        <v>92</v>
      </c>
      <c r="B14" s="6">
        <v>11895.81</v>
      </c>
      <c r="C14" s="6">
        <v>9483</v>
      </c>
      <c r="D14" s="6">
        <v>5777.5</v>
      </c>
      <c r="E14" s="6">
        <v>19182.54</v>
      </c>
      <c r="F14" s="6">
        <v>43582.5</v>
      </c>
      <c r="G14" s="6">
        <v>48915.92</v>
      </c>
      <c r="H14" s="6">
        <v>52420.35</v>
      </c>
      <c r="I14" s="6">
        <v>191257.62000000002</v>
      </c>
      <c r="M14" s="5" t="s">
        <v>92</v>
      </c>
      <c r="N14" s="6">
        <v>11895.81</v>
      </c>
      <c r="O14" s="6">
        <v>9483</v>
      </c>
      <c r="P14" s="6">
        <v>5777.5</v>
      </c>
      <c r="Q14" s="6">
        <v>19182.54</v>
      </c>
      <c r="R14" s="6">
        <v>43582.5</v>
      </c>
      <c r="S14" s="6">
        <v>48915.92</v>
      </c>
      <c r="T14" s="6">
        <v>52420.35</v>
      </c>
      <c r="U14" s="6">
        <f t="shared" si="1"/>
        <v>191257.62000000002</v>
      </c>
      <c r="V14" s="35">
        <f t="shared" si="0"/>
        <v>0.10947470610847211</v>
      </c>
    </row>
    <row r="15" spans="1:22">
      <c r="A15" s="5" t="s">
        <v>217</v>
      </c>
      <c r="B15" s="6">
        <v>23588.5</v>
      </c>
      <c r="C15" s="6">
        <v>55136</v>
      </c>
      <c r="D15" s="6"/>
      <c r="E15" s="6">
        <v>32368</v>
      </c>
      <c r="F15" s="6"/>
      <c r="G15" s="6">
        <v>21753</v>
      </c>
      <c r="H15" s="6">
        <v>35841</v>
      </c>
      <c r="I15" s="6">
        <v>168686.5</v>
      </c>
      <c r="M15" s="5" t="s">
        <v>217</v>
      </c>
      <c r="N15" s="6">
        <v>23588.5</v>
      </c>
      <c r="O15" s="6">
        <v>55136</v>
      </c>
      <c r="P15" s="6"/>
      <c r="Q15" s="6">
        <v>32368</v>
      </c>
      <c r="R15" s="6"/>
      <c r="S15" s="6">
        <v>21753</v>
      </c>
      <c r="T15" s="6">
        <v>35841</v>
      </c>
      <c r="U15" s="6">
        <f t="shared" si="1"/>
        <v>168686.5</v>
      </c>
      <c r="V15" s="35">
        <f t="shared" si="0"/>
        <v>9.6555133395295714E-2</v>
      </c>
    </row>
    <row r="16" spans="1:22">
      <c r="A16" s="5" t="s">
        <v>264</v>
      </c>
      <c r="B16" s="6"/>
      <c r="C16" s="6">
        <v>13995</v>
      </c>
      <c r="D16" s="6">
        <v>10426.700000000001</v>
      </c>
      <c r="E16" s="6">
        <v>10963.83</v>
      </c>
      <c r="F16" s="6">
        <v>11895</v>
      </c>
      <c r="G16" s="6">
        <v>13927</v>
      </c>
      <c r="H16" s="6">
        <v>14511.45</v>
      </c>
      <c r="I16" s="6">
        <v>75718.98</v>
      </c>
      <c r="M16" s="5" t="s">
        <v>264</v>
      </c>
      <c r="N16" s="6"/>
      <c r="O16" s="6">
        <v>13995</v>
      </c>
      <c r="P16" s="6">
        <v>10426.700000000001</v>
      </c>
      <c r="Q16" s="6">
        <v>10963.83</v>
      </c>
      <c r="R16" s="6">
        <v>11895</v>
      </c>
      <c r="S16" s="6">
        <v>13927</v>
      </c>
      <c r="T16" s="6">
        <v>14511.45</v>
      </c>
      <c r="U16" s="6">
        <f t="shared" si="1"/>
        <v>75718.98</v>
      </c>
      <c r="V16" s="35">
        <f t="shared" si="0"/>
        <v>4.3341086657531738E-2</v>
      </c>
    </row>
    <row r="17" spans="1:22">
      <c r="A17" s="5" t="s">
        <v>314</v>
      </c>
      <c r="B17" s="6"/>
      <c r="C17" s="6"/>
      <c r="D17" s="6">
        <v>12039.349999999999</v>
      </c>
      <c r="E17" s="6">
        <v>14382.689999999999</v>
      </c>
      <c r="F17" s="6"/>
      <c r="G17" s="6">
        <v>8558.83</v>
      </c>
      <c r="H17" s="6"/>
      <c r="I17" s="6">
        <v>34980.869999999995</v>
      </c>
      <c r="M17" s="5" t="s">
        <v>314</v>
      </c>
      <c r="N17" s="6"/>
      <c r="O17" s="6"/>
      <c r="P17" s="6">
        <v>12039.349999999999</v>
      </c>
      <c r="Q17" s="6">
        <v>14382.689999999999</v>
      </c>
      <c r="R17" s="6"/>
      <c r="S17" s="6">
        <v>8558.83</v>
      </c>
      <c r="T17" s="6"/>
      <c r="U17" s="6">
        <f t="shared" si="1"/>
        <v>34980.869999999995</v>
      </c>
      <c r="V17" s="35">
        <f t="shared" si="0"/>
        <v>2.0022838633402779E-2</v>
      </c>
    </row>
    <row r="18" spans="1:22">
      <c r="A18" s="5" t="s">
        <v>370</v>
      </c>
      <c r="B18" s="6"/>
      <c r="C18" s="6"/>
      <c r="D18" s="6"/>
      <c r="E18" s="6"/>
      <c r="F18" s="6">
        <v>13189</v>
      </c>
      <c r="G18" s="6">
        <v>4892.5600000000004</v>
      </c>
      <c r="H18" s="6">
        <v>11319.55</v>
      </c>
      <c r="I18" s="6">
        <v>29401.11</v>
      </c>
      <c r="M18" s="5" t="s">
        <v>370</v>
      </c>
      <c r="N18" s="6"/>
      <c r="O18" s="6"/>
      <c r="P18" s="6"/>
      <c r="Q18" s="6"/>
      <c r="R18" s="6">
        <v>13189</v>
      </c>
      <c r="S18" s="6">
        <v>4892.5600000000004</v>
      </c>
      <c r="T18" s="6">
        <v>11319.55</v>
      </c>
      <c r="U18" s="6">
        <f t="shared" si="1"/>
        <v>29401.11</v>
      </c>
      <c r="V18" s="35">
        <f t="shared" si="0"/>
        <v>1.6829017722341522E-2</v>
      </c>
    </row>
    <row r="19" spans="1:22">
      <c r="A19" s="5" t="s">
        <v>225</v>
      </c>
      <c r="B19" s="6">
        <v>4305.74</v>
      </c>
      <c r="C19" s="6">
        <v>3466</v>
      </c>
      <c r="D19" s="6">
        <v>508</v>
      </c>
      <c r="E19" s="6">
        <v>3401.7400000000002</v>
      </c>
      <c r="F19" s="6">
        <v>3523</v>
      </c>
      <c r="G19" s="6">
        <v>1709.07</v>
      </c>
      <c r="H19" s="6">
        <v>3868</v>
      </c>
      <c r="I19" s="6">
        <v>20781.55</v>
      </c>
      <c r="M19" s="5" t="s">
        <v>225</v>
      </c>
      <c r="N19" s="6">
        <v>4305.74</v>
      </c>
      <c r="O19" s="6">
        <v>3466</v>
      </c>
      <c r="P19" s="6">
        <v>508</v>
      </c>
      <c r="Q19" s="6">
        <v>3401.7400000000002</v>
      </c>
      <c r="R19" s="6">
        <v>3523</v>
      </c>
      <c r="S19" s="6">
        <v>1709.07</v>
      </c>
      <c r="T19" s="6">
        <v>3868</v>
      </c>
      <c r="U19" s="6">
        <f t="shared" si="1"/>
        <v>20781.55</v>
      </c>
      <c r="V19" s="35">
        <f t="shared" si="0"/>
        <v>1.1895233657767561E-2</v>
      </c>
    </row>
    <row r="20" spans="1:22">
      <c r="A20" s="5" t="s">
        <v>211</v>
      </c>
      <c r="B20" s="6">
        <v>4465.43</v>
      </c>
      <c r="C20" s="6">
        <v>3715</v>
      </c>
      <c r="D20" s="6">
        <v>1150.4000000000001</v>
      </c>
      <c r="E20" s="6">
        <v>3177.0299999999997</v>
      </c>
      <c r="F20" s="6">
        <v>1044</v>
      </c>
      <c r="G20" s="6">
        <v>1536.62</v>
      </c>
      <c r="H20" s="6">
        <v>5146</v>
      </c>
      <c r="I20" s="6">
        <v>20234.48</v>
      </c>
      <c r="M20" s="5" t="s">
        <v>211</v>
      </c>
      <c r="N20" s="6">
        <v>4465.43</v>
      </c>
      <c r="O20" s="6">
        <v>3715</v>
      </c>
      <c r="P20" s="6">
        <v>1150.4000000000001</v>
      </c>
      <c r="Q20" s="6">
        <v>3177.0299999999997</v>
      </c>
      <c r="R20" s="6">
        <v>1044</v>
      </c>
      <c r="S20" s="6">
        <v>1536.62</v>
      </c>
      <c r="T20" s="6">
        <v>5146</v>
      </c>
      <c r="U20" s="6">
        <f t="shared" si="1"/>
        <v>20234.48</v>
      </c>
      <c r="V20" s="35">
        <f t="shared" si="0"/>
        <v>1.1582094095167327E-2</v>
      </c>
    </row>
    <row r="21" spans="1:22">
      <c r="A21" s="5" t="s">
        <v>157</v>
      </c>
      <c r="B21" s="6">
        <v>1030</v>
      </c>
      <c r="C21" s="6">
        <v>350</v>
      </c>
      <c r="D21" s="6">
        <v>1075</v>
      </c>
      <c r="E21" s="6">
        <v>2700</v>
      </c>
      <c r="F21" s="6">
        <v>5570</v>
      </c>
      <c r="G21" s="6">
        <v>5400</v>
      </c>
      <c r="H21" s="6">
        <v>2970</v>
      </c>
      <c r="I21" s="6">
        <v>19095</v>
      </c>
      <c r="M21" s="5" t="s">
        <v>157</v>
      </c>
      <c r="N21" s="6">
        <v>1030</v>
      </c>
      <c r="O21" s="6">
        <v>350</v>
      </c>
      <c r="P21" s="6">
        <v>1075</v>
      </c>
      <c r="Q21" s="6">
        <v>2700</v>
      </c>
      <c r="R21" s="6">
        <v>5570</v>
      </c>
      <c r="S21" s="6">
        <v>5400</v>
      </c>
      <c r="T21" s="6">
        <v>2970</v>
      </c>
      <c r="U21" s="6">
        <f t="shared" si="1"/>
        <v>19095</v>
      </c>
      <c r="V21" s="35">
        <f t="shared" si="0"/>
        <v>1.0929862627911372E-2</v>
      </c>
    </row>
    <row r="22" spans="1:22">
      <c r="A22" s="5" t="s">
        <v>295</v>
      </c>
      <c r="B22" s="6"/>
      <c r="C22" s="6">
        <v>1988</v>
      </c>
      <c r="D22" s="6">
        <v>1117.28</v>
      </c>
      <c r="E22" s="6"/>
      <c r="F22" s="6">
        <v>3034</v>
      </c>
      <c r="G22" s="6">
        <v>2950</v>
      </c>
      <c r="H22" s="6">
        <v>5766.06</v>
      </c>
      <c r="I22" s="6">
        <v>14855.34</v>
      </c>
      <c r="M22" s="5" t="s">
        <v>295</v>
      </c>
      <c r="N22" s="6"/>
      <c r="O22" s="6">
        <v>1988</v>
      </c>
      <c r="P22" s="6">
        <v>1117.28</v>
      </c>
      <c r="Q22" s="6"/>
      <c r="R22" s="6">
        <v>3034</v>
      </c>
      <c r="S22" s="6">
        <v>2950</v>
      </c>
      <c r="T22" s="6">
        <v>5766.06</v>
      </c>
      <c r="U22" s="6">
        <f t="shared" si="1"/>
        <v>14855.34</v>
      </c>
      <c r="V22" s="35">
        <f t="shared" si="0"/>
        <v>8.503106859958991E-3</v>
      </c>
    </row>
    <row r="23" spans="1:22">
      <c r="A23" s="5" t="s">
        <v>410</v>
      </c>
      <c r="B23" s="6"/>
      <c r="C23" s="6"/>
      <c r="D23" s="6"/>
      <c r="E23" s="6"/>
      <c r="F23" s="6"/>
      <c r="G23" s="6">
        <v>5194</v>
      </c>
      <c r="H23" s="6"/>
      <c r="I23" s="6">
        <v>5194</v>
      </c>
      <c r="M23" s="5" t="s">
        <v>410</v>
      </c>
      <c r="N23" s="6"/>
      <c r="O23" s="6"/>
      <c r="P23" s="6"/>
      <c r="Q23" s="6"/>
      <c r="R23" s="6"/>
      <c r="S23" s="6">
        <v>5194</v>
      </c>
      <c r="T23" s="6"/>
      <c r="U23" s="6">
        <f t="shared" si="1"/>
        <v>5194</v>
      </c>
      <c r="V23" s="35">
        <f t="shared" si="0"/>
        <v>2.9730142178251723E-3</v>
      </c>
    </row>
    <row r="24" spans="1:22">
      <c r="A24" s="5" t="s">
        <v>394</v>
      </c>
      <c r="B24" s="6"/>
      <c r="C24" s="6"/>
      <c r="D24" s="6"/>
      <c r="E24" s="6"/>
      <c r="F24" s="6">
        <v>135</v>
      </c>
      <c r="G24" s="6">
        <v>127</v>
      </c>
      <c r="H24" s="6"/>
      <c r="I24" s="6">
        <v>262</v>
      </c>
      <c r="M24" s="5" t="s">
        <v>394</v>
      </c>
      <c r="N24" s="6"/>
      <c r="O24" s="6"/>
      <c r="P24" s="6"/>
      <c r="Q24" s="6"/>
      <c r="R24" s="6">
        <v>135</v>
      </c>
      <c r="S24" s="6">
        <v>127</v>
      </c>
      <c r="T24" s="6"/>
      <c r="U24" s="6">
        <f t="shared" si="1"/>
        <v>262</v>
      </c>
      <c r="V24" s="35">
        <f t="shared" si="0"/>
        <v>1.4996721699464673E-4</v>
      </c>
    </row>
    <row r="25" spans="1:22" ht="13.8">
      <c r="A25" s="5" t="s">
        <v>421</v>
      </c>
      <c r="B25" s="6">
        <v>195870.14999999997</v>
      </c>
      <c r="C25" s="6">
        <v>220914</v>
      </c>
      <c r="D25" s="6">
        <v>168966.94</v>
      </c>
      <c r="E25" s="6">
        <v>237973.59000000003</v>
      </c>
      <c r="F25" s="6">
        <v>192410.5</v>
      </c>
      <c r="G25" s="6">
        <v>353618.34</v>
      </c>
      <c r="H25" s="6">
        <v>377294.97</v>
      </c>
      <c r="I25" s="6">
        <v>1747048.49</v>
      </c>
      <c r="M25" s="39" t="s">
        <v>421</v>
      </c>
      <c r="N25" s="50">
        <f t="shared" ref="N25:V25" si="2">SUM(N12:N24)</f>
        <v>195870.14999999997</v>
      </c>
      <c r="O25" s="50">
        <f t="shared" si="2"/>
        <v>220914</v>
      </c>
      <c r="P25" s="50">
        <f t="shared" si="2"/>
        <v>168966.94000000003</v>
      </c>
      <c r="Q25" s="50">
        <f t="shared" si="2"/>
        <v>237973.59</v>
      </c>
      <c r="R25" s="50">
        <f t="shared" si="2"/>
        <v>192410.5</v>
      </c>
      <c r="S25" s="50">
        <f t="shared" si="2"/>
        <v>353618.34</v>
      </c>
      <c r="T25" s="50">
        <f t="shared" si="2"/>
        <v>377294.97</v>
      </c>
      <c r="U25" s="50">
        <f t="shared" si="2"/>
        <v>1747048.4900000005</v>
      </c>
      <c r="V25" s="51">
        <f t="shared" si="2"/>
        <v>0.99999999999999989</v>
      </c>
    </row>
    <row r="26" spans="1:22">
      <c r="A26" s="5"/>
      <c r="B26" s="6"/>
      <c r="C26" s="6"/>
      <c r="D26" s="6"/>
      <c r="E26" s="6"/>
      <c r="F26" s="6"/>
      <c r="G26" s="6"/>
      <c r="H26" s="6"/>
      <c r="I26" s="6"/>
    </row>
    <row r="27" spans="1:22" ht="17.399999999999999">
      <c r="M27" s="38" t="s">
        <v>434</v>
      </c>
      <c r="N27" s="7"/>
      <c r="O27" s="7"/>
      <c r="P27" s="7"/>
      <c r="Q27" s="7"/>
      <c r="R27" s="7"/>
      <c r="S27" s="7"/>
      <c r="T27" s="7"/>
      <c r="U27" s="7"/>
    </row>
    <row r="28" spans="1:22">
      <c r="A28" s="4" t="s">
        <v>423</v>
      </c>
      <c r="B28" s="4" t="s">
        <v>432</v>
      </c>
    </row>
    <row r="29" spans="1:22" ht="41.4">
      <c r="A29" s="59" t="s">
        <v>414</v>
      </c>
      <c r="B29" s="59" t="s">
        <v>415</v>
      </c>
      <c r="C29" s="59" t="s">
        <v>416</v>
      </c>
      <c r="D29" s="59" t="s">
        <v>417</v>
      </c>
      <c r="E29" s="59" t="s">
        <v>418</v>
      </c>
      <c r="F29" s="59" t="s">
        <v>419</v>
      </c>
      <c r="G29" s="59" t="s">
        <v>420</v>
      </c>
      <c r="H29" s="59" t="s">
        <v>512</v>
      </c>
      <c r="I29" s="59" t="s">
        <v>421</v>
      </c>
      <c r="M29" s="39" t="s">
        <v>6</v>
      </c>
      <c r="N29" s="39" t="s">
        <v>415</v>
      </c>
      <c r="O29" s="39" t="s">
        <v>416</v>
      </c>
      <c r="P29" s="39" t="s">
        <v>417</v>
      </c>
      <c r="Q29" s="39" t="s">
        <v>418</v>
      </c>
      <c r="R29" s="39" t="s">
        <v>419</v>
      </c>
      <c r="S29" s="39" t="s">
        <v>420</v>
      </c>
      <c r="T29" s="39" t="s">
        <v>512</v>
      </c>
      <c r="U29" s="39" t="s">
        <v>516</v>
      </c>
      <c r="V29" s="40" t="s">
        <v>499</v>
      </c>
    </row>
    <row r="30" spans="1:22">
      <c r="A30" s="5" t="s">
        <v>15</v>
      </c>
      <c r="B30" s="6">
        <v>1254</v>
      </c>
      <c r="C30" s="6">
        <v>1274</v>
      </c>
      <c r="D30" s="6">
        <v>1086</v>
      </c>
      <c r="E30" s="6">
        <v>1754</v>
      </c>
      <c r="F30" s="6">
        <v>5124</v>
      </c>
      <c r="G30" s="6">
        <v>6483</v>
      </c>
      <c r="H30" s="6">
        <v>4621</v>
      </c>
      <c r="I30" s="6">
        <v>21596</v>
      </c>
      <c r="M30" s="5" t="s">
        <v>15</v>
      </c>
      <c r="N30" s="6">
        <v>1254</v>
      </c>
      <c r="O30" s="6">
        <v>1274</v>
      </c>
      <c r="P30" s="6">
        <v>1086</v>
      </c>
      <c r="Q30" s="6">
        <v>1754</v>
      </c>
      <c r="R30" s="6">
        <v>5124</v>
      </c>
      <c r="S30" s="6">
        <v>6483</v>
      </c>
      <c r="T30" s="6">
        <v>4621</v>
      </c>
      <c r="U30" s="6">
        <f>SUM(N30:T30)</f>
        <v>21596</v>
      </c>
      <c r="V30" s="35">
        <f t="shared" ref="V30:V42" si="3">+U30/$U$43</f>
        <v>0.38997435804832242</v>
      </c>
    </row>
    <row r="31" spans="1:22">
      <c r="A31" s="5" t="s">
        <v>92</v>
      </c>
      <c r="B31" s="6">
        <v>1073</v>
      </c>
      <c r="C31" s="6">
        <v>871</v>
      </c>
      <c r="D31" s="6">
        <v>650</v>
      </c>
      <c r="E31" s="6">
        <v>1640</v>
      </c>
      <c r="F31" s="6">
        <v>3783</v>
      </c>
      <c r="G31" s="6">
        <v>4148</v>
      </c>
      <c r="H31" s="6">
        <v>3836</v>
      </c>
      <c r="I31" s="6">
        <v>16001</v>
      </c>
      <c r="M31" s="5" t="s">
        <v>92</v>
      </c>
      <c r="N31" s="6">
        <v>1073</v>
      </c>
      <c r="O31" s="6">
        <v>871</v>
      </c>
      <c r="P31" s="6">
        <v>650</v>
      </c>
      <c r="Q31" s="6">
        <v>1640</v>
      </c>
      <c r="R31" s="6">
        <v>3783</v>
      </c>
      <c r="S31" s="6">
        <v>4148</v>
      </c>
      <c r="T31" s="6">
        <v>3836</v>
      </c>
      <c r="U31" s="6">
        <f t="shared" ref="U31:U42" si="4">SUM(N31:T31)</f>
        <v>16001</v>
      </c>
      <c r="V31" s="35">
        <f t="shared" si="3"/>
        <v>0.2889414568962404</v>
      </c>
    </row>
    <row r="32" spans="1:22">
      <c r="A32" s="5" t="s">
        <v>43</v>
      </c>
      <c r="B32" s="6">
        <v>1610</v>
      </c>
      <c r="C32" s="6">
        <v>1418</v>
      </c>
      <c r="D32" s="6">
        <v>1534</v>
      </c>
      <c r="E32" s="6">
        <v>1481</v>
      </c>
      <c r="F32" s="6">
        <v>512</v>
      </c>
      <c r="G32" s="6">
        <v>1567</v>
      </c>
      <c r="H32" s="6">
        <v>1954</v>
      </c>
      <c r="I32" s="6">
        <v>10076</v>
      </c>
      <c r="M32" s="5" t="s">
        <v>43</v>
      </c>
      <c r="N32" s="6">
        <v>1610</v>
      </c>
      <c r="O32" s="6">
        <v>1418</v>
      </c>
      <c r="P32" s="6">
        <v>1534</v>
      </c>
      <c r="Q32" s="6">
        <v>1481</v>
      </c>
      <c r="R32" s="6">
        <v>512</v>
      </c>
      <c r="S32" s="6">
        <v>1567</v>
      </c>
      <c r="T32" s="6">
        <v>1954</v>
      </c>
      <c r="U32" s="6">
        <f t="shared" si="4"/>
        <v>10076</v>
      </c>
      <c r="V32" s="35">
        <f t="shared" si="3"/>
        <v>0.18194951063599263</v>
      </c>
    </row>
    <row r="33" spans="1:22">
      <c r="A33" s="5" t="s">
        <v>217</v>
      </c>
      <c r="B33" s="6">
        <v>324</v>
      </c>
      <c r="C33" s="6">
        <v>776</v>
      </c>
      <c r="D33" s="6"/>
      <c r="E33" s="6">
        <v>441</v>
      </c>
      <c r="F33" s="6"/>
      <c r="G33" s="6">
        <v>300</v>
      </c>
      <c r="H33" s="6">
        <v>491</v>
      </c>
      <c r="I33" s="6">
        <v>2332</v>
      </c>
      <c r="M33" s="5" t="s">
        <v>217</v>
      </c>
      <c r="N33" s="6">
        <v>324</v>
      </c>
      <c r="O33" s="6">
        <v>776</v>
      </c>
      <c r="P33" s="6"/>
      <c r="Q33" s="6">
        <v>441</v>
      </c>
      <c r="R33" s="6"/>
      <c r="S33" s="6">
        <v>300</v>
      </c>
      <c r="T33" s="6">
        <v>491</v>
      </c>
      <c r="U33" s="6">
        <f t="shared" si="4"/>
        <v>2332</v>
      </c>
      <c r="V33" s="35">
        <f t="shared" si="3"/>
        <v>4.2110585431037593E-2</v>
      </c>
    </row>
    <row r="34" spans="1:22">
      <c r="A34" s="5" t="s">
        <v>225</v>
      </c>
      <c r="B34" s="6">
        <v>266</v>
      </c>
      <c r="C34" s="6">
        <v>219</v>
      </c>
      <c r="D34" s="6">
        <v>40</v>
      </c>
      <c r="E34" s="6">
        <v>224</v>
      </c>
      <c r="F34" s="6">
        <v>251</v>
      </c>
      <c r="G34" s="6">
        <v>123</v>
      </c>
      <c r="H34" s="6">
        <v>267</v>
      </c>
      <c r="I34" s="6">
        <v>1390</v>
      </c>
      <c r="M34" s="5" t="s">
        <v>225</v>
      </c>
      <c r="N34" s="6">
        <v>266</v>
      </c>
      <c r="O34" s="6">
        <v>219</v>
      </c>
      <c r="P34" s="6">
        <v>40</v>
      </c>
      <c r="Q34" s="6">
        <v>224</v>
      </c>
      <c r="R34" s="6">
        <v>251</v>
      </c>
      <c r="S34" s="6">
        <v>123</v>
      </c>
      <c r="T34" s="6">
        <v>267</v>
      </c>
      <c r="U34" s="6">
        <f t="shared" si="4"/>
        <v>1390</v>
      </c>
      <c r="V34" s="35">
        <f t="shared" si="3"/>
        <v>2.5100220304091876E-2</v>
      </c>
    </row>
    <row r="35" spans="1:22">
      <c r="A35" s="5" t="s">
        <v>264</v>
      </c>
      <c r="B35" s="6"/>
      <c r="C35" s="6">
        <v>223</v>
      </c>
      <c r="D35" s="6">
        <v>158</v>
      </c>
      <c r="E35" s="6">
        <v>139</v>
      </c>
      <c r="F35" s="6">
        <v>150</v>
      </c>
      <c r="G35" s="6">
        <v>193</v>
      </c>
      <c r="H35" s="6">
        <v>195</v>
      </c>
      <c r="I35" s="6">
        <v>1058</v>
      </c>
      <c r="M35" s="5" t="s">
        <v>264</v>
      </c>
      <c r="N35" s="6"/>
      <c r="O35" s="6">
        <v>223</v>
      </c>
      <c r="P35" s="6">
        <v>158</v>
      </c>
      <c r="Q35" s="6">
        <v>139</v>
      </c>
      <c r="R35" s="6">
        <v>150</v>
      </c>
      <c r="S35" s="6">
        <v>193</v>
      </c>
      <c r="T35" s="6">
        <v>195</v>
      </c>
      <c r="U35" s="6">
        <f t="shared" si="4"/>
        <v>1058</v>
      </c>
      <c r="V35" s="35">
        <f t="shared" si="3"/>
        <v>1.9105059771028207E-2</v>
      </c>
    </row>
    <row r="36" spans="1:22">
      <c r="A36" s="5" t="s">
        <v>211</v>
      </c>
      <c r="B36" s="6">
        <v>193</v>
      </c>
      <c r="C36" s="6">
        <v>200</v>
      </c>
      <c r="D36" s="6">
        <v>79</v>
      </c>
      <c r="E36" s="6">
        <v>164</v>
      </c>
      <c r="F36" s="6">
        <v>91</v>
      </c>
      <c r="G36" s="6">
        <v>105</v>
      </c>
      <c r="H36" s="6">
        <v>215</v>
      </c>
      <c r="I36" s="6">
        <v>1047</v>
      </c>
      <c r="M36" s="5" t="s">
        <v>211</v>
      </c>
      <c r="N36" s="6">
        <v>193</v>
      </c>
      <c r="O36" s="6">
        <v>200</v>
      </c>
      <c r="P36" s="6">
        <v>79</v>
      </c>
      <c r="Q36" s="6">
        <v>164</v>
      </c>
      <c r="R36" s="6">
        <v>91</v>
      </c>
      <c r="S36" s="6">
        <v>105</v>
      </c>
      <c r="T36" s="6">
        <v>215</v>
      </c>
      <c r="U36" s="6">
        <f t="shared" si="4"/>
        <v>1047</v>
      </c>
      <c r="V36" s="35">
        <f t="shared" si="3"/>
        <v>1.8906424934089349E-2</v>
      </c>
    </row>
    <row r="37" spans="1:22">
      <c r="A37" s="5" t="s">
        <v>295</v>
      </c>
      <c r="B37" s="6"/>
      <c r="C37" s="6">
        <v>82</v>
      </c>
      <c r="D37" s="6">
        <v>47</v>
      </c>
      <c r="E37" s="6"/>
      <c r="F37" s="6">
        <v>160</v>
      </c>
      <c r="G37" s="6">
        <v>148</v>
      </c>
      <c r="H37" s="6">
        <v>274</v>
      </c>
      <c r="I37" s="6">
        <v>711</v>
      </c>
      <c r="M37" s="5" t="s">
        <v>295</v>
      </c>
      <c r="N37" s="6"/>
      <c r="O37" s="6">
        <v>82</v>
      </c>
      <c r="P37" s="6">
        <v>47</v>
      </c>
      <c r="Q37" s="6"/>
      <c r="R37" s="6">
        <v>160</v>
      </c>
      <c r="S37" s="6">
        <v>148</v>
      </c>
      <c r="T37" s="6">
        <v>274</v>
      </c>
      <c r="U37" s="6">
        <f t="shared" si="4"/>
        <v>711</v>
      </c>
      <c r="V37" s="35">
        <f t="shared" si="3"/>
        <v>1.283903355122973E-2</v>
      </c>
    </row>
    <row r="38" spans="1:22">
      <c r="A38" s="5" t="s">
        <v>410</v>
      </c>
      <c r="B38" s="6"/>
      <c r="C38" s="6"/>
      <c r="D38" s="6"/>
      <c r="E38" s="6"/>
      <c r="F38" s="6"/>
      <c r="G38" s="6">
        <v>371</v>
      </c>
      <c r="H38" s="6"/>
      <c r="I38" s="6">
        <v>371</v>
      </c>
      <c r="M38" s="5" t="s">
        <v>410</v>
      </c>
      <c r="N38" s="6"/>
      <c r="O38" s="6"/>
      <c r="P38" s="6"/>
      <c r="Q38" s="6"/>
      <c r="R38" s="6"/>
      <c r="S38" s="6">
        <v>371</v>
      </c>
      <c r="T38" s="6"/>
      <c r="U38" s="6">
        <f t="shared" si="4"/>
        <v>371</v>
      </c>
      <c r="V38" s="35">
        <f t="shared" si="3"/>
        <v>6.6994113185741633E-3</v>
      </c>
    </row>
    <row r="39" spans="1:22">
      <c r="A39" s="5" t="s">
        <v>370</v>
      </c>
      <c r="B39" s="6"/>
      <c r="C39" s="6"/>
      <c r="D39" s="6"/>
      <c r="E39" s="6"/>
      <c r="F39" s="6">
        <v>63</v>
      </c>
      <c r="G39" s="6">
        <v>95</v>
      </c>
      <c r="H39" s="6">
        <v>183</v>
      </c>
      <c r="I39" s="6">
        <v>341</v>
      </c>
      <c r="M39" s="5" t="s">
        <v>370</v>
      </c>
      <c r="N39" s="6"/>
      <c r="O39" s="6"/>
      <c r="P39" s="6"/>
      <c r="Q39" s="6"/>
      <c r="R39" s="6">
        <v>63</v>
      </c>
      <c r="S39" s="6">
        <v>95</v>
      </c>
      <c r="T39" s="6">
        <v>183</v>
      </c>
      <c r="U39" s="6">
        <f t="shared" si="4"/>
        <v>341</v>
      </c>
      <c r="V39" s="35">
        <f t="shared" si="3"/>
        <v>6.1576799451045537E-3</v>
      </c>
    </row>
    <row r="40" spans="1:22">
      <c r="A40" s="5" t="s">
        <v>314</v>
      </c>
      <c r="B40" s="6"/>
      <c r="C40" s="6"/>
      <c r="D40" s="6">
        <v>66</v>
      </c>
      <c r="E40" s="6">
        <v>72</v>
      </c>
      <c r="F40" s="6"/>
      <c r="G40" s="6">
        <v>195</v>
      </c>
      <c r="H40" s="6"/>
      <c r="I40" s="6">
        <v>333</v>
      </c>
      <c r="M40" s="5" t="s">
        <v>314</v>
      </c>
      <c r="N40" s="6"/>
      <c r="O40" s="6"/>
      <c r="P40" s="6">
        <v>66</v>
      </c>
      <c r="Q40" s="6">
        <v>72</v>
      </c>
      <c r="R40" s="6"/>
      <c r="S40" s="6">
        <v>195</v>
      </c>
      <c r="T40" s="6"/>
      <c r="U40" s="6">
        <f t="shared" si="4"/>
        <v>333</v>
      </c>
      <c r="V40" s="35">
        <f t="shared" si="3"/>
        <v>6.0132182455126587E-3</v>
      </c>
    </row>
    <row r="41" spans="1:22">
      <c r="A41" s="5" t="s">
        <v>157</v>
      </c>
      <c r="B41" s="6">
        <v>5</v>
      </c>
      <c r="C41" s="6">
        <v>2</v>
      </c>
      <c r="D41" s="6">
        <v>9</v>
      </c>
      <c r="E41" s="6">
        <v>13</v>
      </c>
      <c r="F41" s="6">
        <v>30</v>
      </c>
      <c r="G41" s="6">
        <v>26</v>
      </c>
      <c r="H41" s="6">
        <v>17</v>
      </c>
      <c r="I41" s="6">
        <v>102</v>
      </c>
      <c r="M41" s="5" t="s">
        <v>157</v>
      </c>
      <c r="N41" s="6">
        <v>5</v>
      </c>
      <c r="O41" s="6">
        <v>2</v>
      </c>
      <c r="P41" s="6">
        <v>9</v>
      </c>
      <c r="Q41" s="6">
        <v>13</v>
      </c>
      <c r="R41" s="6">
        <v>30</v>
      </c>
      <c r="S41" s="6">
        <v>26</v>
      </c>
      <c r="T41" s="6">
        <v>17</v>
      </c>
      <c r="U41" s="6">
        <f t="shared" si="4"/>
        <v>102</v>
      </c>
      <c r="V41" s="35">
        <f t="shared" si="3"/>
        <v>1.8418866697966702E-3</v>
      </c>
    </row>
    <row r="42" spans="1:22">
      <c r="A42" s="5" t="s">
        <v>394</v>
      </c>
      <c r="B42" s="6"/>
      <c r="C42" s="6"/>
      <c r="D42" s="6"/>
      <c r="E42" s="6"/>
      <c r="F42" s="6">
        <v>10</v>
      </c>
      <c r="G42" s="6">
        <v>10</v>
      </c>
      <c r="H42" s="6"/>
      <c r="I42" s="6">
        <v>20</v>
      </c>
      <c r="M42" s="5" t="s">
        <v>394</v>
      </c>
      <c r="N42" s="6"/>
      <c r="O42" s="6"/>
      <c r="P42" s="6"/>
      <c r="Q42" s="6"/>
      <c r="R42" s="6">
        <v>10</v>
      </c>
      <c r="S42" s="6">
        <v>10</v>
      </c>
      <c r="T42" s="6"/>
      <c r="U42" s="6">
        <f t="shared" si="4"/>
        <v>20</v>
      </c>
      <c r="V42" s="35">
        <f t="shared" si="3"/>
        <v>3.6115424897973926E-4</v>
      </c>
    </row>
    <row r="43" spans="1:22" ht="13.8">
      <c r="A43" s="5" t="s">
        <v>421</v>
      </c>
      <c r="B43" s="6">
        <v>4725</v>
      </c>
      <c r="C43" s="6">
        <v>5065</v>
      </c>
      <c r="D43" s="6">
        <v>3669</v>
      </c>
      <c r="E43" s="6">
        <v>5928</v>
      </c>
      <c r="F43" s="6">
        <v>10174</v>
      </c>
      <c r="G43" s="6">
        <v>13764</v>
      </c>
      <c r="H43" s="6">
        <v>12053</v>
      </c>
      <c r="I43" s="6">
        <v>55378</v>
      </c>
      <c r="M43" s="50" t="s">
        <v>421</v>
      </c>
      <c r="N43" s="50">
        <f>SUM(N30:N42)</f>
        <v>4725</v>
      </c>
      <c r="O43" s="50">
        <f t="shared" ref="O43:U43" si="5">SUM(O30:O42)</f>
        <v>5065</v>
      </c>
      <c r="P43" s="50">
        <f t="shared" si="5"/>
        <v>3669</v>
      </c>
      <c r="Q43" s="50">
        <f t="shared" si="5"/>
        <v>5928</v>
      </c>
      <c r="R43" s="50">
        <f t="shared" si="5"/>
        <v>10174</v>
      </c>
      <c r="S43" s="50">
        <f t="shared" si="5"/>
        <v>13764</v>
      </c>
      <c r="T43" s="50">
        <f t="shared" si="5"/>
        <v>12053</v>
      </c>
      <c r="U43" s="50">
        <f t="shared" si="5"/>
        <v>55378</v>
      </c>
      <c r="V43" s="51">
        <f t="shared" ref="V43" si="6">SUM(V30:V42)</f>
        <v>1</v>
      </c>
    </row>
    <row r="45" spans="1:22" ht="17.399999999999999">
      <c r="M45" s="38" t="s">
        <v>449</v>
      </c>
    </row>
    <row r="46" spans="1:22">
      <c r="A46" s="4" t="s">
        <v>445</v>
      </c>
      <c r="B46" s="4" t="s">
        <v>432</v>
      </c>
    </row>
    <row r="47" spans="1:22" ht="41.4">
      <c r="A47" s="52" t="s">
        <v>414</v>
      </c>
      <c r="B47" s="52" t="s">
        <v>415</v>
      </c>
      <c r="C47" s="52" t="s">
        <v>416</v>
      </c>
      <c r="D47" s="52" t="s">
        <v>417</v>
      </c>
      <c r="E47" s="52" t="s">
        <v>418</v>
      </c>
      <c r="F47" s="52" t="s">
        <v>419</v>
      </c>
      <c r="G47" s="52" t="s">
        <v>420</v>
      </c>
      <c r="H47" s="52" t="s">
        <v>512</v>
      </c>
      <c r="I47" s="52" t="s">
        <v>421</v>
      </c>
      <c r="M47" s="39" t="s">
        <v>6</v>
      </c>
      <c r="N47" s="39" t="s">
        <v>415</v>
      </c>
      <c r="O47" s="39" t="s">
        <v>416</v>
      </c>
      <c r="P47" s="39" t="s">
        <v>417</v>
      </c>
      <c r="Q47" s="39" t="s">
        <v>418</v>
      </c>
      <c r="R47" s="39" t="s">
        <v>419</v>
      </c>
      <c r="S47" s="39" t="s">
        <v>420</v>
      </c>
      <c r="T47" s="39" t="s">
        <v>512</v>
      </c>
      <c r="U47" s="39" t="s">
        <v>516</v>
      </c>
      <c r="V47" s="40" t="s">
        <v>499</v>
      </c>
    </row>
    <row r="48" spans="1:22">
      <c r="A48" s="5" t="s">
        <v>15</v>
      </c>
      <c r="B48" s="6">
        <v>1166.0666666666666</v>
      </c>
      <c r="C48" s="6">
        <v>1213.5666666666666</v>
      </c>
      <c r="D48" s="6">
        <v>1058.7666666666664</v>
      </c>
      <c r="E48" s="6">
        <v>1695.4333333333334</v>
      </c>
      <c r="F48" s="6">
        <v>1720.3666666666663</v>
      </c>
      <c r="G48" s="6">
        <v>2682.1833333333338</v>
      </c>
      <c r="H48" s="6">
        <v>2365.1376666666674</v>
      </c>
      <c r="I48" s="6">
        <v>11901.521000000001</v>
      </c>
      <c r="M48" s="5" t="s">
        <v>15</v>
      </c>
      <c r="N48" s="6">
        <v>1166.0666666666666</v>
      </c>
      <c r="O48" s="6">
        <v>1213.5666666666666</v>
      </c>
      <c r="P48" s="6">
        <v>1058.7666666666664</v>
      </c>
      <c r="Q48" s="6">
        <v>1695.4333333333334</v>
      </c>
      <c r="R48" s="6">
        <v>1720.3666666666663</v>
      </c>
      <c r="S48" s="6">
        <v>2682.1833333333338</v>
      </c>
      <c r="T48" s="6">
        <v>2365.1376666666674</v>
      </c>
      <c r="U48" s="6">
        <f t="shared" ref="U48:U60" si="7">SUM(N48:T48)</f>
        <v>11901.521000000001</v>
      </c>
      <c r="V48" s="35">
        <f>+U48/$U$61</f>
        <v>0.30752421527675133</v>
      </c>
    </row>
    <row r="49" spans="1:22">
      <c r="A49" s="5" t="s">
        <v>92</v>
      </c>
      <c r="B49" s="6">
        <v>1604.4333333333332</v>
      </c>
      <c r="C49" s="6">
        <v>1342.0333333333333</v>
      </c>
      <c r="D49" s="6">
        <v>1192.1666666666667</v>
      </c>
      <c r="E49" s="6">
        <v>957.4666666666667</v>
      </c>
      <c r="F49" s="6">
        <v>1462.6333333333337</v>
      </c>
      <c r="G49" s="6">
        <v>2561.9833333333331</v>
      </c>
      <c r="H49" s="6">
        <v>2496.1549999999997</v>
      </c>
      <c r="I49" s="6">
        <v>11616.871666666666</v>
      </c>
      <c r="M49" s="5" t="s">
        <v>92</v>
      </c>
      <c r="N49" s="6">
        <v>1604.4333333333332</v>
      </c>
      <c r="O49" s="6">
        <v>1342.0333333333333</v>
      </c>
      <c r="P49" s="6">
        <v>1192.1666666666667</v>
      </c>
      <c r="Q49" s="6">
        <v>957.4666666666667</v>
      </c>
      <c r="R49" s="6">
        <v>1462.6333333333337</v>
      </c>
      <c r="S49" s="6">
        <v>2561.9833333333331</v>
      </c>
      <c r="T49" s="6">
        <v>2496.1549999999997</v>
      </c>
      <c r="U49" s="6">
        <f t="shared" si="7"/>
        <v>11616.871666666666</v>
      </c>
      <c r="V49" s="35">
        <f t="shared" ref="V49:V60" si="8">+U49/$U$61</f>
        <v>0.30016914168049552</v>
      </c>
    </row>
    <row r="50" spans="1:22">
      <c r="A50" s="5" t="s">
        <v>43</v>
      </c>
      <c r="B50" s="6">
        <v>1040.3500000000001</v>
      </c>
      <c r="C50" s="6">
        <v>694.80000000000007</v>
      </c>
      <c r="D50" s="6">
        <v>1402.4333333333332</v>
      </c>
      <c r="E50" s="6">
        <v>709.30000000000007</v>
      </c>
      <c r="F50" s="6">
        <v>228</v>
      </c>
      <c r="G50" s="6">
        <v>1024.8333333333335</v>
      </c>
      <c r="H50" s="6">
        <v>1306.5000000000002</v>
      </c>
      <c r="I50" s="6">
        <v>6406.2166666666672</v>
      </c>
      <c r="M50" s="5" t="s">
        <v>43</v>
      </c>
      <c r="N50" s="6">
        <v>1040.3500000000001</v>
      </c>
      <c r="O50" s="6">
        <v>694.80000000000007</v>
      </c>
      <c r="P50" s="6">
        <v>1402.4333333333332</v>
      </c>
      <c r="Q50" s="6">
        <v>709.30000000000007</v>
      </c>
      <c r="R50" s="6">
        <v>228</v>
      </c>
      <c r="S50" s="6">
        <v>1024.8333333333335</v>
      </c>
      <c r="T50" s="6">
        <v>1306.5000000000002</v>
      </c>
      <c r="U50" s="6">
        <f t="shared" si="7"/>
        <v>6406.2166666666672</v>
      </c>
      <c r="V50" s="35">
        <f t="shared" si="8"/>
        <v>0.16553067068566385</v>
      </c>
    </row>
    <row r="51" spans="1:22">
      <c r="A51" s="5" t="s">
        <v>295</v>
      </c>
      <c r="B51" s="6"/>
      <c r="C51" s="6">
        <v>611.1</v>
      </c>
      <c r="D51" s="6">
        <v>487.69999999999993</v>
      </c>
      <c r="E51" s="6"/>
      <c r="F51" s="6">
        <v>1241.0333333333328</v>
      </c>
      <c r="G51" s="6">
        <v>983.73333333333346</v>
      </c>
      <c r="H51" s="6">
        <v>182.74966666666671</v>
      </c>
      <c r="I51" s="6">
        <v>3506.3163333333332</v>
      </c>
      <c r="M51" s="5" t="s">
        <v>295</v>
      </c>
      <c r="N51" s="6"/>
      <c r="O51" s="6">
        <v>611.1</v>
      </c>
      <c r="P51" s="6">
        <v>487.69999999999993</v>
      </c>
      <c r="Q51" s="6"/>
      <c r="R51" s="6">
        <v>1241.0333333333328</v>
      </c>
      <c r="S51" s="6">
        <v>983.73333333333346</v>
      </c>
      <c r="T51" s="6">
        <v>182.74966666666671</v>
      </c>
      <c r="U51" s="6">
        <f t="shared" si="7"/>
        <v>3506.3163333333332</v>
      </c>
      <c r="V51" s="35">
        <f t="shared" si="8"/>
        <v>9.0599947596646635E-2</v>
      </c>
    </row>
    <row r="52" spans="1:22">
      <c r="A52" s="5" t="s">
        <v>264</v>
      </c>
      <c r="B52" s="6"/>
      <c r="C52" s="6">
        <v>244.8</v>
      </c>
      <c r="D52" s="6">
        <v>176.5</v>
      </c>
      <c r="E52" s="6">
        <v>219.7</v>
      </c>
      <c r="F52" s="6">
        <v>175.16666666666669</v>
      </c>
      <c r="G52" s="6">
        <v>203.46666666666667</v>
      </c>
      <c r="H52" s="6">
        <v>209.13333333333333</v>
      </c>
      <c r="I52" s="6">
        <v>1228.7666666666669</v>
      </c>
      <c r="M52" s="5" t="s">
        <v>264</v>
      </c>
      <c r="N52" s="6"/>
      <c r="O52" s="6">
        <v>244.8</v>
      </c>
      <c r="P52" s="6">
        <v>176.5</v>
      </c>
      <c r="Q52" s="6">
        <v>219.7</v>
      </c>
      <c r="R52" s="6">
        <v>175.16666666666669</v>
      </c>
      <c r="S52" s="6">
        <v>203.46666666666667</v>
      </c>
      <c r="T52" s="6">
        <v>209.13333333333333</v>
      </c>
      <c r="U52" s="6">
        <f t="shared" si="7"/>
        <v>1228.7666666666669</v>
      </c>
      <c r="V52" s="35">
        <f t="shared" si="8"/>
        <v>3.175018595731556E-2</v>
      </c>
    </row>
    <row r="53" spans="1:22">
      <c r="A53" s="5" t="s">
        <v>225</v>
      </c>
      <c r="B53" s="6">
        <v>189.88333333333333</v>
      </c>
      <c r="C53" s="6">
        <v>130.69999999999999</v>
      </c>
      <c r="D53" s="6">
        <v>23.066666666666666</v>
      </c>
      <c r="E53" s="6">
        <v>171.43333333333334</v>
      </c>
      <c r="F53" s="6">
        <v>203.83333333333334</v>
      </c>
      <c r="G53" s="6">
        <v>74.099999999999994</v>
      </c>
      <c r="H53" s="6">
        <v>200.80166666666668</v>
      </c>
      <c r="I53" s="6">
        <v>993.81833333333338</v>
      </c>
      <c r="M53" s="5" t="s">
        <v>225</v>
      </c>
      <c r="N53" s="6">
        <v>189.88333333333333</v>
      </c>
      <c r="O53" s="6">
        <v>130.69999999999999</v>
      </c>
      <c r="P53" s="6">
        <v>23.066666666666666</v>
      </c>
      <c r="Q53" s="6">
        <v>171.43333333333334</v>
      </c>
      <c r="R53" s="6">
        <v>203.83333333333334</v>
      </c>
      <c r="S53" s="6">
        <v>74.099999999999994</v>
      </c>
      <c r="T53" s="6">
        <v>200.80166666666668</v>
      </c>
      <c r="U53" s="6">
        <f t="shared" si="7"/>
        <v>993.81833333333338</v>
      </c>
      <c r="V53" s="35">
        <f t="shared" si="8"/>
        <v>2.5679339899999525E-2</v>
      </c>
    </row>
    <row r="54" spans="1:22">
      <c r="A54" s="5" t="s">
        <v>217</v>
      </c>
      <c r="B54" s="6">
        <v>167.31666666666666</v>
      </c>
      <c r="C54" s="6">
        <v>214.45</v>
      </c>
      <c r="D54" s="6"/>
      <c r="E54" s="6">
        <v>221.21666666666664</v>
      </c>
      <c r="F54" s="6"/>
      <c r="G54" s="6">
        <v>144.15</v>
      </c>
      <c r="H54" s="6">
        <v>239.05</v>
      </c>
      <c r="I54" s="6">
        <v>986.18333333333339</v>
      </c>
      <c r="M54" s="5" t="s">
        <v>217</v>
      </c>
      <c r="N54" s="6">
        <v>167.31666666666666</v>
      </c>
      <c r="O54" s="6">
        <v>214.45</v>
      </c>
      <c r="P54" s="6"/>
      <c r="Q54" s="6">
        <v>221.21666666666664</v>
      </c>
      <c r="R54" s="6"/>
      <c r="S54" s="6">
        <v>144.15</v>
      </c>
      <c r="T54" s="6">
        <v>239.05</v>
      </c>
      <c r="U54" s="6">
        <f t="shared" si="7"/>
        <v>986.18333333333339</v>
      </c>
      <c r="V54" s="35">
        <f t="shared" si="8"/>
        <v>2.5482058612705406E-2</v>
      </c>
    </row>
    <row r="55" spans="1:22">
      <c r="A55" s="5" t="s">
        <v>211</v>
      </c>
      <c r="B55" s="6">
        <v>147.5</v>
      </c>
      <c r="C55" s="6">
        <v>135.9</v>
      </c>
      <c r="D55" s="6">
        <v>49.099999999999994</v>
      </c>
      <c r="E55" s="6">
        <v>114.06666666666666</v>
      </c>
      <c r="F55" s="6">
        <v>62.133333333333333</v>
      </c>
      <c r="G55" s="6">
        <v>59.166666666666671</v>
      </c>
      <c r="H55" s="6">
        <v>172.92666666666668</v>
      </c>
      <c r="I55" s="6">
        <v>740.79333333333329</v>
      </c>
      <c r="M55" s="5" t="s">
        <v>211</v>
      </c>
      <c r="N55" s="6">
        <v>147.5</v>
      </c>
      <c r="O55" s="6">
        <v>135.9</v>
      </c>
      <c r="P55" s="6">
        <v>49.099999999999994</v>
      </c>
      <c r="Q55" s="6">
        <v>114.06666666666666</v>
      </c>
      <c r="R55" s="6">
        <v>62.133333333333333</v>
      </c>
      <c r="S55" s="6">
        <v>59.166666666666671</v>
      </c>
      <c r="T55" s="6">
        <v>172.92666666666668</v>
      </c>
      <c r="U55" s="6">
        <f t="shared" si="7"/>
        <v>740.79333333333329</v>
      </c>
      <c r="V55" s="35">
        <f t="shared" si="8"/>
        <v>1.9141409616097154E-2</v>
      </c>
    </row>
    <row r="56" spans="1:22">
      <c r="A56" s="5" t="s">
        <v>314</v>
      </c>
      <c r="B56" s="6"/>
      <c r="C56" s="6"/>
      <c r="D56" s="6">
        <v>177.15</v>
      </c>
      <c r="E56" s="6">
        <v>193</v>
      </c>
      <c r="F56" s="6"/>
      <c r="G56" s="6">
        <v>123.1</v>
      </c>
      <c r="H56" s="6"/>
      <c r="I56" s="6">
        <v>493.25</v>
      </c>
      <c r="M56" s="5" t="s">
        <v>314</v>
      </c>
      <c r="N56" s="6"/>
      <c r="O56" s="6"/>
      <c r="P56" s="6">
        <v>177.15</v>
      </c>
      <c r="Q56" s="6">
        <v>193</v>
      </c>
      <c r="R56" s="6"/>
      <c r="S56" s="6">
        <v>123.1</v>
      </c>
      <c r="T56" s="6"/>
      <c r="U56" s="6">
        <f t="shared" si="7"/>
        <v>493.25</v>
      </c>
      <c r="V56" s="35">
        <f t="shared" si="8"/>
        <v>1.2745120492183949E-2</v>
      </c>
    </row>
    <row r="57" spans="1:22">
      <c r="A57" s="5" t="s">
        <v>157</v>
      </c>
      <c r="B57" s="6">
        <v>17.166666666666668</v>
      </c>
      <c r="C57" s="6">
        <v>55</v>
      </c>
      <c r="D57" s="6">
        <v>17.916666666666668</v>
      </c>
      <c r="E57" s="6">
        <v>45</v>
      </c>
      <c r="F57" s="6">
        <v>92.916666666666657</v>
      </c>
      <c r="G57" s="6">
        <v>90</v>
      </c>
      <c r="H57" s="6">
        <v>49.5</v>
      </c>
      <c r="I57" s="6">
        <v>367.5</v>
      </c>
      <c r="M57" s="5" t="s">
        <v>157</v>
      </c>
      <c r="N57" s="6">
        <v>17.166666666666668</v>
      </c>
      <c r="O57" s="6">
        <v>55</v>
      </c>
      <c r="P57" s="6">
        <v>17.916666666666668</v>
      </c>
      <c r="Q57" s="6">
        <v>45</v>
      </c>
      <c r="R57" s="6">
        <v>92.916666666666657</v>
      </c>
      <c r="S57" s="6">
        <v>90</v>
      </c>
      <c r="T57" s="6">
        <v>49.5</v>
      </c>
      <c r="U57" s="6">
        <f t="shared" si="7"/>
        <v>367.5</v>
      </c>
      <c r="V57" s="35">
        <f t="shared" si="8"/>
        <v>9.4958576398937681E-3</v>
      </c>
    </row>
    <row r="58" spans="1:22">
      <c r="A58" s="5" t="s">
        <v>370</v>
      </c>
      <c r="B58" s="6"/>
      <c r="C58" s="6"/>
      <c r="D58" s="6"/>
      <c r="E58" s="6"/>
      <c r="F58" s="6">
        <v>179.25</v>
      </c>
      <c r="G58" s="6">
        <v>55.083333333333336</v>
      </c>
      <c r="H58" s="6">
        <v>116.01499999999999</v>
      </c>
      <c r="I58" s="6">
        <v>350.34833333333336</v>
      </c>
      <c r="M58" s="5" t="s">
        <v>370</v>
      </c>
      <c r="N58" s="6"/>
      <c r="O58" s="6"/>
      <c r="P58" s="6"/>
      <c r="Q58" s="6"/>
      <c r="R58" s="6">
        <v>179.25</v>
      </c>
      <c r="S58" s="6">
        <v>55.083333333333336</v>
      </c>
      <c r="T58" s="6">
        <v>116.01499999999999</v>
      </c>
      <c r="U58" s="6">
        <f t="shared" si="7"/>
        <v>350.34833333333336</v>
      </c>
      <c r="V58" s="35">
        <f t="shared" si="8"/>
        <v>9.0526745515847138E-3</v>
      </c>
    </row>
    <row r="59" spans="1:22">
      <c r="A59" s="5" t="s">
        <v>410</v>
      </c>
      <c r="B59" s="6"/>
      <c r="C59" s="6"/>
      <c r="D59" s="6"/>
      <c r="E59" s="6"/>
      <c r="F59" s="6"/>
      <c r="G59" s="6">
        <v>101.5</v>
      </c>
      <c r="H59" s="6"/>
      <c r="I59" s="6">
        <v>101.5</v>
      </c>
      <c r="M59" s="5" t="s">
        <v>410</v>
      </c>
      <c r="N59" s="6"/>
      <c r="O59" s="6"/>
      <c r="P59" s="6"/>
      <c r="Q59" s="6"/>
      <c r="R59" s="6"/>
      <c r="S59" s="6">
        <v>101.5</v>
      </c>
      <c r="T59" s="6"/>
      <c r="U59" s="6">
        <f t="shared" si="7"/>
        <v>101.5</v>
      </c>
      <c r="V59" s="35">
        <f t="shared" si="8"/>
        <v>2.6226654433992311E-3</v>
      </c>
    </row>
    <row r="60" spans="1:22">
      <c r="A60" s="5" t="s">
        <v>394</v>
      </c>
      <c r="B60" s="6"/>
      <c r="C60" s="6"/>
      <c r="D60" s="6"/>
      <c r="E60" s="6"/>
      <c r="F60" s="6">
        <v>4</v>
      </c>
      <c r="G60" s="6">
        <v>4</v>
      </c>
      <c r="H60" s="6"/>
      <c r="I60" s="6">
        <v>8</v>
      </c>
      <c r="M60" s="5" t="s">
        <v>394</v>
      </c>
      <c r="N60" s="6"/>
      <c r="O60" s="6"/>
      <c r="P60" s="6"/>
      <c r="Q60" s="6"/>
      <c r="R60" s="6">
        <v>4</v>
      </c>
      <c r="S60" s="6">
        <v>4</v>
      </c>
      <c r="T60" s="6"/>
      <c r="U60" s="6">
        <f t="shared" si="7"/>
        <v>8</v>
      </c>
      <c r="V60" s="35">
        <f t="shared" si="8"/>
        <v>2.0671254726299358E-4</v>
      </c>
    </row>
    <row r="61" spans="1:22" ht="13.8">
      <c r="A61" s="5" t="s">
        <v>421</v>
      </c>
      <c r="B61" s="6">
        <v>4332.7166666666662</v>
      </c>
      <c r="C61" s="6">
        <v>4642.3499999999995</v>
      </c>
      <c r="D61" s="6">
        <v>4584.7999999999993</v>
      </c>
      <c r="E61" s="6">
        <v>4326.6166666666668</v>
      </c>
      <c r="F61" s="6">
        <v>5369.333333333333</v>
      </c>
      <c r="G61" s="6">
        <v>8107.3000000000011</v>
      </c>
      <c r="H61" s="6">
        <v>7337.9690000000001</v>
      </c>
      <c r="I61" s="6">
        <v>38701.085666666673</v>
      </c>
      <c r="M61" s="50" t="s">
        <v>421</v>
      </c>
      <c r="N61" s="50">
        <f>SUM(N48:N60)</f>
        <v>4332.7166666666672</v>
      </c>
      <c r="O61" s="50">
        <f t="shared" ref="O61:V61" si="9">SUM(O48:O60)</f>
        <v>4642.3499999999995</v>
      </c>
      <c r="P61" s="50">
        <f t="shared" si="9"/>
        <v>4584.8</v>
      </c>
      <c r="Q61" s="50">
        <f t="shared" si="9"/>
        <v>4326.6166666666668</v>
      </c>
      <c r="R61" s="50">
        <f t="shared" si="9"/>
        <v>5369.333333333333</v>
      </c>
      <c r="S61" s="50">
        <f t="shared" si="9"/>
        <v>8107.3</v>
      </c>
      <c r="T61" s="50">
        <f t="shared" si="9"/>
        <v>7337.9690000000001</v>
      </c>
      <c r="U61" s="50">
        <f t="shared" si="9"/>
        <v>38701.08566666668</v>
      </c>
      <c r="V61" s="51">
        <f t="shared" si="9"/>
        <v>0.99999999999999967</v>
      </c>
    </row>
    <row r="63" spans="1:22" hidden="1"/>
    <row r="64" spans="1:22" hidden="1"/>
    <row r="65" spans="1:21" hidden="1"/>
    <row r="66" spans="1:21" hidden="1"/>
    <row r="67" spans="1:21" hidden="1"/>
    <row r="68" spans="1:21" ht="17.399999999999999">
      <c r="M68" s="38" t="s">
        <v>497</v>
      </c>
    </row>
    <row r="69" spans="1:21" ht="17.399999999999999">
      <c r="A69" s="4" t="s">
        <v>424</v>
      </c>
      <c r="B69" s="4" t="s">
        <v>432</v>
      </c>
      <c r="M69" s="7"/>
    </row>
    <row r="70" spans="1:21" ht="27.6">
      <c r="A70" s="4" t="s">
        <v>414</v>
      </c>
      <c r="B70" t="s">
        <v>415</v>
      </c>
      <c r="C70" t="s">
        <v>416</v>
      </c>
      <c r="D70" t="s">
        <v>417</v>
      </c>
      <c r="E70" t="s">
        <v>418</v>
      </c>
      <c r="F70" t="s">
        <v>419</v>
      </c>
      <c r="G70" t="s">
        <v>420</v>
      </c>
      <c r="H70" t="s">
        <v>512</v>
      </c>
      <c r="I70" t="s">
        <v>421</v>
      </c>
      <c r="M70" s="50" t="s">
        <v>435</v>
      </c>
      <c r="N70" s="50" t="s">
        <v>415</v>
      </c>
      <c r="O70" s="50" t="s">
        <v>416</v>
      </c>
      <c r="P70" s="50" t="s">
        <v>417</v>
      </c>
      <c r="Q70" s="50" t="s">
        <v>418</v>
      </c>
      <c r="R70" s="50" t="s">
        <v>419</v>
      </c>
      <c r="S70" s="50" t="s">
        <v>420</v>
      </c>
      <c r="T70" s="39" t="s">
        <v>512</v>
      </c>
      <c r="U70" s="39" t="s">
        <v>516</v>
      </c>
    </row>
    <row r="71" spans="1:21">
      <c r="A71" s="5" t="s">
        <v>469</v>
      </c>
      <c r="B71" s="6">
        <v>132807.76999999999</v>
      </c>
      <c r="C71" s="6">
        <v>153777</v>
      </c>
      <c r="D71" s="6">
        <v>106559.39000000001</v>
      </c>
      <c r="E71" s="6">
        <v>131913.08000000002</v>
      </c>
      <c r="F71" s="6">
        <v>30018</v>
      </c>
      <c r="G71" s="6">
        <v>127859.00000000001</v>
      </c>
      <c r="H71" s="6">
        <v>156100.5</v>
      </c>
      <c r="I71" s="6">
        <v>839034.74000000011</v>
      </c>
      <c r="M71" s="15" t="s">
        <v>469</v>
      </c>
      <c r="N71" s="34">
        <v>132807.76999999999</v>
      </c>
      <c r="O71" s="34">
        <v>153777</v>
      </c>
      <c r="P71" s="34">
        <v>106559.39000000001</v>
      </c>
      <c r="Q71" s="34">
        <v>131913.08000000002</v>
      </c>
      <c r="R71" s="34">
        <v>30018</v>
      </c>
      <c r="S71" s="34">
        <v>127859.00000000001</v>
      </c>
      <c r="T71" s="34">
        <v>156100.5</v>
      </c>
      <c r="U71" s="34">
        <v>839034.74000000011</v>
      </c>
    </row>
    <row r="72" spans="1:21">
      <c r="A72" s="14" t="s">
        <v>43</v>
      </c>
      <c r="B72" s="6">
        <v>109219.26999999999</v>
      </c>
      <c r="C72" s="6">
        <v>98641</v>
      </c>
      <c r="D72" s="6">
        <v>106559.39000000001</v>
      </c>
      <c r="E72" s="6">
        <v>99545.080000000016</v>
      </c>
      <c r="F72" s="6">
        <v>29864</v>
      </c>
      <c r="G72" s="6">
        <v>106106.00000000001</v>
      </c>
      <c r="H72" s="6">
        <v>120180</v>
      </c>
      <c r="I72" s="6">
        <v>670114.74000000011</v>
      </c>
      <c r="M72" s="14" t="s">
        <v>43</v>
      </c>
      <c r="N72" s="6">
        <v>109219.26999999999</v>
      </c>
      <c r="O72" s="6">
        <v>98641</v>
      </c>
      <c r="P72" s="6">
        <v>106559.39000000001</v>
      </c>
      <c r="Q72" s="6">
        <v>99545.080000000016</v>
      </c>
      <c r="R72" s="6">
        <v>29864</v>
      </c>
      <c r="S72" s="6">
        <v>106106.00000000001</v>
      </c>
      <c r="T72" s="6">
        <v>120180</v>
      </c>
      <c r="U72" s="6">
        <v>670114.74000000011</v>
      </c>
    </row>
    <row r="73" spans="1:21">
      <c r="A73" s="14" t="s">
        <v>217</v>
      </c>
      <c r="B73" s="6">
        <v>23588.5</v>
      </c>
      <c r="C73" s="6">
        <v>55136</v>
      </c>
      <c r="D73" s="6"/>
      <c r="E73" s="6">
        <v>32368</v>
      </c>
      <c r="F73" s="6"/>
      <c r="G73" s="6">
        <v>21753</v>
      </c>
      <c r="H73" s="6">
        <v>35841</v>
      </c>
      <c r="I73" s="6">
        <v>168686.5</v>
      </c>
      <c r="M73" s="14" t="s">
        <v>217</v>
      </c>
      <c r="N73" s="6">
        <v>23588.5</v>
      </c>
      <c r="O73" s="6">
        <v>55136</v>
      </c>
      <c r="P73" s="6"/>
      <c r="Q73" s="6">
        <v>32368</v>
      </c>
      <c r="R73" s="6"/>
      <c r="S73" s="6">
        <v>21753</v>
      </c>
      <c r="T73" s="6">
        <v>35841</v>
      </c>
      <c r="U73" s="6">
        <v>168686.5</v>
      </c>
    </row>
    <row r="74" spans="1:21">
      <c r="A74" s="14" t="s">
        <v>295</v>
      </c>
      <c r="B74" s="6"/>
      <c r="C74" s="6"/>
      <c r="D74" s="6"/>
      <c r="E74" s="6"/>
      <c r="F74" s="6">
        <v>154</v>
      </c>
      <c r="G74" s="6"/>
      <c r="H74" s="6">
        <v>79.5</v>
      </c>
      <c r="I74" s="6">
        <v>233.5</v>
      </c>
      <c r="M74" s="14" t="s">
        <v>295</v>
      </c>
      <c r="N74" s="6"/>
      <c r="O74" s="6"/>
      <c r="P74" s="6"/>
      <c r="Q74" s="6"/>
      <c r="R74" s="6">
        <v>154</v>
      </c>
      <c r="S74" s="6"/>
      <c r="T74" s="6">
        <v>79.5</v>
      </c>
      <c r="U74" s="6">
        <v>233.5</v>
      </c>
    </row>
    <row r="75" spans="1:21">
      <c r="A75" s="5" t="s">
        <v>475</v>
      </c>
      <c r="B75" s="6">
        <v>12950</v>
      </c>
      <c r="C75" s="6">
        <v>6040</v>
      </c>
      <c r="D75" s="6">
        <v>4735</v>
      </c>
      <c r="E75" s="6">
        <v>28130.5</v>
      </c>
      <c r="F75" s="6">
        <v>59340</v>
      </c>
      <c r="G75" s="6">
        <v>98147.66</v>
      </c>
      <c r="H75" s="6">
        <v>107506.87</v>
      </c>
      <c r="I75" s="6">
        <v>316850.03000000003</v>
      </c>
      <c r="M75" s="15" t="s">
        <v>475</v>
      </c>
      <c r="N75" s="34">
        <v>12950</v>
      </c>
      <c r="O75" s="34">
        <v>6040</v>
      </c>
      <c r="P75" s="34">
        <v>4735</v>
      </c>
      <c r="Q75" s="34">
        <v>28130.5</v>
      </c>
      <c r="R75" s="34">
        <v>59340</v>
      </c>
      <c r="S75" s="34">
        <v>98147.66</v>
      </c>
      <c r="T75" s="34">
        <v>107506.87</v>
      </c>
      <c r="U75" s="34">
        <v>316850.03000000003</v>
      </c>
    </row>
    <row r="76" spans="1:21">
      <c r="A76" s="14" t="s">
        <v>15</v>
      </c>
      <c r="B76" s="6">
        <v>8920</v>
      </c>
      <c r="C76" s="6">
        <v>2890</v>
      </c>
      <c r="D76" s="6">
        <v>3060</v>
      </c>
      <c r="E76" s="6">
        <v>14883</v>
      </c>
      <c r="F76" s="6">
        <v>32426</v>
      </c>
      <c r="G76" s="6">
        <v>59701.599999999999</v>
      </c>
      <c r="H76" s="6">
        <v>59989.520000000004</v>
      </c>
      <c r="I76" s="6">
        <v>181870.12</v>
      </c>
      <c r="M76" s="14" t="s">
        <v>15</v>
      </c>
      <c r="N76" s="6">
        <v>8920</v>
      </c>
      <c r="O76" s="6">
        <v>2890</v>
      </c>
      <c r="P76" s="6">
        <v>3060</v>
      </c>
      <c r="Q76" s="6">
        <v>14883</v>
      </c>
      <c r="R76" s="6">
        <v>32426</v>
      </c>
      <c r="S76" s="6">
        <v>59701.599999999999</v>
      </c>
      <c r="T76" s="6">
        <v>59989.520000000004</v>
      </c>
      <c r="U76" s="6">
        <v>181870.12</v>
      </c>
    </row>
    <row r="77" spans="1:21">
      <c r="A77" s="14" t="s">
        <v>92</v>
      </c>
      <c r="B77" s="6">
        <v>3000</v>
      </c>
      <c r="C77" s="6">
        <v>2800</v>
      </c>
      <c r="D77" s="6">
        <v>600</v>
      </c>
      <c r="E77" s="6">
        <v>10547.5</v>
      </c>
      <c r="F77" s="6">
        <v>21344</v>
      </c>
      <c r="G77" s="6">
        <v>30256.059999999998</v>
      </c>
      <c r="H77" s="6">
        <v>42327.35</v>
      </c>
      <c r="I77" s="6">
        <v>110874.91</v>
      </c>
      <c r="M77" s="14" t="s">
        <v>92</v>
      </c>
      <c r="N77" s="6">
        <v>3000</v>
      </c>
      <c r="O77" s="6">
        <v>2800</v>
      </c>
      <c r="P77" s="6">
        <v>600</v>
      </c>
      <c r="Q77" s="6">
        <v>10547.5</v>
      </c>
      <c r="R77" s="6">
        <v>21344</v>
      </c>
      <c r="S77" s="6">
        <v>30256.059999999998</v>
      </c>
      <c r="T77" s="6">
        <v>42327.35</v>
      </c>
      <c r="U77" s="6">
        <v>110874.91</v>
      </c>
    </row>
    <row r="78" spans="1:21">
      <c r="A78" s="14" t="s">
        <v>157</v>
      </c>
      <c r="B78" s="6">
        <v>1030</v>
      </c>
      <c r="C78" s="6">
        <v>350</v>
      </c>
      <c r="D78" s="6">
        <v>1075</v>
      </c>
      <c r="E78" s="6">
        <v>2700</v>
      </c>
      <c r="F78" s="6">
        <v>5570</v>
      </c>
      <c r="G78" s="6">
        <v>5400</v>
      </c>
      <c r="H78" s="6">
        <v>2970</v>
      </c>
      <c r="I78" s="6">
        <v>19095</v>
      </c>
      <c r="M78" s="14" t="s">
        <v>157</v>
      </c>
      <c r="N78" s="6">
        <v>1030</v>
      </c>
      <c r="O78" s="6">
        <v>350</v>
      </c>
      <c r="P78" s="6">
        <v>1075</v>
      </c>
      <c r="Q78" s="6">
        <v>2700</v>
      </c>
      <c r="R78" s="6">
        <v>5570</v>
      </c>
      <c r="S78" s="6">
        <v>5400</v>
      </c>
      <c r="T78" s="6">
        <v>2970</v>
      </c>
      <c r="U78" s="6">
        <v>19095</v>
      </c>
    </row>
    <row r="79" spans="1:21">
      <c r="A79" s="14" t="s">
        <v>264</v>
      </c>
      <c r="B79" s="6"/>
      <c r="C79" s="6"/>
      <c r="D79" s="6"/>
      <c r="E79" s="6"/>
      <c r="F79" s="6"/>
      <c r="G79" s="6">
        <v>2790</v>
      </c>
      <c r="H79" s="6">
        <v>2220</v>
      </c>
      <c r="I79" s="6">
        <v>5010</v>
      </c>
      <c r="M79" s="14" t="s">
        <v>264</v>
      </c>
      <c r="N79" s="6"/>
      <c r="O79" s="6"/>
      <c r="P79" s="6"/>
      <c r="Q79" s="6"/>
      <c r="R79" s="6"/>
      <c r="S79" s="6">
        <v>2790</v>
      </c>
      <c r="T79" s="6">
        <v>2220</v>
      </c>
      <c r="U79" s="6">
        <v>5010</v>
      </c>
    </row>
    <row r="80" spans="1:21">
      <c r="A80" s="5" t="s">
        <v>480</v>
      </c>
      <c r="B80" s="6">
        <v>18831.830000000002</v>
      </c>
      <c r="C80" s="6">
        <v>32511</v>
      </c>
      <c r="D80" s="6">
        <v>39654.69</v>
      </c>
      <c r="E80" s="6">
        <v>43592.75</v>
      </c>
      <c r="F80" s="6">
        <v>33925</v>
      </c>
      <c r="G80" s="6">
        <v>42396.49</v>
      </c>
      <c r="H80" s="6">
        <v>42818</v>
      </c>
      <c r="I80" s="6">
        <v>253729.76</v>
      </c>
      <c r="M80" s="15" t="s">
        <v>480</v>
      </c>
      <c r="N80" s="34">
        <v>18831.830000000002</v>
      </c>
      <c r="O80" s="34">
        <v>32511</v>
      </c>
      <c r="P80" s="34">
        <v>39654.69</v>
      </c>
      <c r="Q80" s="34">
        <v>43592.75</v>
      </c>
      <c r="R80" s="34">
        <v>33925</v>
      </c>
      <c r="S80" s="34">
        <v>42396.49</v>
      </c>
      <c r="T80" s="34">
        <v>42818</v>
      </c>
      <c r="U80" s="34">
        <v>253729.76</v>
      </c>
    </row>
    <row r="81" spans="1:21">
      <c r="A81" s="14" t="s">
        <v>15</v>
      </c>
      <c r="B81" s="6">
        <v>18831.830000000002</v>
      </c>
      <c r="C81" s="6">
        <v>18516</v>
      </c>
      <c r="D81" s="6">
        <v>17188.64</v>
      </c>
      <c r="E81" s="6">
        <v>18246.230000000003</v>
      </c>
      <c r="F81" s="6">
        <v>8841</v>
      </c>
      <c r="G81" s="6">
        <v>17808.099999999999</v>
      </c>
      <c r="H81" s="6">
        <v>19207</v>
      </c>
      <c r="I81" s="6">
        <v>118638.80000000002</v>
      </c>
      <c r="M81" s="14" t="s">
        <v>15</v>
      </c>
      <c r="N81" s="6">
        <v>18831.830000000002</v>
      </c>
      <c r="O81" s="6">
        <v>18516</v>
      </c>
      <c r="P81" s="6">
        <v>17188.64</v>
      </c>
      <c r="Q81" s="6">
        <v>18246.230000000003</v>
      </c>
      <c r="R81" s="6">
        <v>8841</v>
      </c>
      <c r="S81" s="6">
        <v>17808.099999999999</v>
      </c>
      <c r="T81" s="6">
        <v>19207</v>
      </c>
      <c r="U81" s="6">
        <v>118638.80000000002</v>
      </c>
    </row>
    <row r="82" spans="1:21">
      <c r="A82" s="14" t="s">
        <v>264</v>
      </c>
      <c r="B82" s="6"/>
      <c r="C82" s="6">
        <v>13995</v>
      </c>
      <c r="D82" s="6">
        <v>10426.700000000001</v>
      </c>
      <c r="E82" s="6">
        <v>10963.83</v>
      </c>
      <c r="F82" s="6">
        <v>11895</v>
      </c>
      <c r="G82" s="6">
        <v>11137</v>
      </c>
      <c r="H82" s="6">
        <v>12291.45</v>
      </c>
      <c r="I82" s="6">
        <v>70708.98</v>
      </c>
      <c r="M82" s="14" t="s">
        <v>264</v>
      </c>
      <c r="N82" s="6"/>
      <c r="O82" s="6">
        <v>13995</v>
      </c>
      <c r="P82" s="6">
        <v>10426.700000000001</v>
      </c>
      <c r="Q82" s="6">
        <v>10963.83</v>
      </c>
      <c r="R82" s="6">
        <v>11895</v>
      </c>
      <c r="S82" s="6">
        <v>11137</v>
      </c>
      <c r="T82" s="6">
        <v>12291.45</v>
      </c>
      <c r="U82" s="6">
        <v>70708.98</v>
      </c>
    </row>
    <row r="83" spans="1:21">
      <c r="A83" s="14" t="s">
        <v>314</v>
      </c>
      <c r="B83" s="6"/>
      <c r="C83" s="6"/>
      <c r="D83" s="6">
        <v>12039.349999999999</v>
      </c>
      <c r="E83" s="6">
        <v>14382.689999999999</v>
      </c>
      <c r="F83" s="6"/>
      <c r="G83" s="6">
        <v>8558.83</v>
      </c>
      <c r="H83" s="6"/>
      <c r="I83" s="6">
        <v>34980.869999999995</v>
      </c>
      <c r="M83" s="14" t="s">
        <v>314</v>
      </c>
      <c r="N83" s="6"/>
      <c r="O83" s="6"/>
      <c r="P83" s="6">
        <v>12039.349999999999</v>
      </c>
      <c r="Q83" s="6">
        <v>14382.689999999999</v>
      </c>
      <c r="R83" s="6"/>
      <c r="S83" s="6">
        <v>8558.83</v>
      </c>
      <c r="T83" s="6"/>
      <c r="U83" s="6">
        <v>34980.869999999995</v>
      </c>
    </row>
    <row r="84" spans="1:21">
      <c r="A84" s="14" t="s">
        <v>370</v>
      </c>
      <c r="B84" s="6"/>
      <c r="C84" s="6"/>
      <c r="D84" s="6"/>
      <c r="E84" s="6"/>
      <c r="F84" s="6">
        <v>13189</v>
      </c>
      <c r="G84" s="6">
        <v>4892.5600000000004</v>
      </c>
      <c r="H84" s="6">
        <v>11319.55</v>
      </c>
      <c r="I84" s="6">
        <v>29401.11</v>
      </c>
      <c r="M84" s="14" t="s">
        <v>370</v>
      </c>
      <c r="N84" s="6"/>
      <c r="O84" s="6"/>
      <c r="P84" s="6"/>
      <c r="Q84" s="6"/>
      <c r="R84" s="6">
        <v>13189</v>
      </c>
      <c r="S84" s="6">
        <v>4892.5600000000004</v>
      </c>
      <c r="T84" s="6">
        <v>11319.55</v>
      </c>
      <c r="U84" s="6">
        <v>29401.11</v>
      </c>
    </row>
    <row r="85" spans="1:21">
      <c r="A85" s="5" t="s">
        <v>481</v>
      </c>
      <c r="B85" s="6">
        <v>11912</v>
      </c>
      <c r="C85" s="6">
        <v>9946</v>
      </c>
      <c r="D85" s="6">
        <v>8387</v>
      </c>
      <c r="E85" s="6">
        <v>16741</v>
      </c>
      <c r="F85" s="6">
        <v>27617</v>
      </c>
      <c r="G85" s="6">
        <v>43489</v>
      </c>
      <c r="H85" s="6">
        <v>39004</v>
      </c>
      <c r="I85" s="6">
        <v>157096</v>
      </c>
      <c r="M85" s="15" t="s">
        <v>481</v>
      </c>
      <c r="N85" s="34">
        <v>11912</v>
      </c>
      <c r="O85" s="34">
        <v>9946</v>
      </c>
      <c r="P85" s="34">
        <v>8387</v>
      </c>
      <c r="Q85" s="34">
        <v>16741</v>
      </c>
      <c r="R85" s="34">
        <v>27617</v>
      </c>
      <c r="S85" s="34">
        <v>43489</v>
      </c>
      <c r="T85" s="34">
        <v>39004</v>
      </c>
      <c r="U85" s="34">
        <v>157096</v>
      </c>
    </row>
    <row r="86" spans="1:21">
      <c r="A86" s="14" t="s">
        <v>15</v>
      </c>
      <c r="B86" s="6">
        <v>9017</v>
      </c>
      <c r="C86" s="6">
        <v>8113</v>
      </c>
      <c r="D86" s="6">
        <v>6147</v>
      </c>
      <c r="E86" s="6">
        <v>15928</v>
      </c>
      <c r="F86" s="6">
        <v>22962</v>
      </c>
      <c r="G86" s="6">
        <v>34090</v>
      </c>
      <c r="H86" s="6">
        <v>35339</v>
      </c>
      <c r="I86" s="6">
        <v>131596</v>
      </c>
      <c r="M86" s="14" t="s">
        <v>15</v>
      </c>
      <c r="N86" s="6">
        <v>9017</v>
      </c>
      <c r="O86" s="6">
        <v>8113</v>
      </c>
      <c r="P86" s="6">
        <v>6147</v>
      </c>
      <c r="Q86" s="6">
        <v>15928</v>
      </c>
      <c r="R86" s="6">
        <v>22962</v>
      </c>
      <c r="S86" s="6">
        <v>34090</v>
      </c>
      <c r="T86" s="6">
        <v>35339</v>
      </c>
      <c r="U86" s="6">
        <v>131596</v>
      </c>
    </row>
    <row r="87" spans="1:21">
      <c r="A87" s="14" t="s">
        <v>92</v>
      </c>
      <c r="B87" s="6">
        <v>2895</v>
      </c>
      <c r="C87" s="6">
        <v>1833</v>
      </c>
      <c r="D87" s="6">
        <v>2240</v>
      </c>
      <c r="E87" s="6">
        <v>813</v>
      </c>
      <c r="F87" s="6">
        <v>4520</v>
      </c>
      <c r="G87" s="6">
        <v>4078</v>
      </c>
      <c r="H87" s="6">
        <v>3665</v>
      </c>
      <c r="I87" s="6">
        <v>20044</v>
      </c>
      <c r="M87" s="14" t="s">
        <v>92</v>
      </c>
      <c r="N87" s="6">
        <v>2895</v>
      </c>
      <c r="O87" s="6">
        <v>1833</v>
      </c>
      <c r="P87" s="6">
        <v>2240</v>
      </c>
      <c r="Q87" s="6">
        <v>813</v>
      </c>
      <c r="R87" s="6">
        <v>4520</v>
      </c>
      <c r="S87" s="6">
        <v>4078</v>
      </c>
      <c r="T87" s="6">
        <v>3665</v>
      </c>
      <c r="U87" s="6">
        <v>20044</v>
      </c>
    </row>
    <row r="88" spans="1:21">
      <c r="A88" s="14" t="s">
        <v>410</v>
      </c>
      <c r="B88" s="6"/>
      <c r="C88" s="6"/>
      <c r="D88" s="6"/>
      <c r="E88" s="6"/>
      <c r="F88" s="6"/>
      <c r="G88" s="6">
        <v>5194</v>
      </c>
      <c r="H88" s="6"/>
      <c r="I88" s="6">
        <v>5194</v>
      </c>
      <c r="M88" s="14" t="s">
        <v>410</v>
      </c>
      <c r="N88" s="6"/>
      <c r="O88" s="6"/>
      <c r="P88" s="6"/>
      <c r="Q88" s="6"/>
      <c r="R88" s="6"/>
      <c r="S88" s="6">
        <v>5194</v>
      </c>
      <c r="T88" s="6"/>
      <c r="U88" s="6">
        <v>5194</v>
      </c>
    </row>
    <row r="89" spans="1:21">
      <c r="A89" s="14" t="s">
        <v>394</v>
      </c>
      <c r="B89" s="6"/>
      <c r="C89" s="6"/>
      <c r="D89" s="6"/>
      <c r="E89" s="6"/>
      <c r="F89" s="6">
        <v>135</v>
      </c>
      <c r="G89" s="6">
        <v>127</v>
      </c>
      <c r="H89" s="6"/>
      <c r="I89" s="6">
        <v>262</v>
      </c>
      <c r="M89" s="14" t="s">
        <v>394</v>
      </c>
      <c r="N89" s="6"/>
      <c r="O89" s="6"/>
      <c r="P89" s="6"/>
      <c r="Q89" s="6"/>
      <c r="R89" s="6">
        <v>135</v>
      </c>
      <c r="S89" s="6">
        <v>127</v>
      </c>
      <c r="T89" s="6"/>
      <c r="U89" s="6">
        <v>262</v>
      </c>
    </row>
    <row r="90" spans="1:21">
      <c r="A90" s="5" t="s">
        <v>485</v>
      </c>
      <c r="B90" s="6">
        <v>6344.65</v>
      </c>
      <c r="C90" s="6">
        <v>6425</v>
      </c>
      <c r="D90" s="6">
        <v>2609.31</v>
      </c>
      <c r="E90" s="6">
        <v>4776.9400000000005</v>
      </c>
      <c r="F90" s="6">
        <v>8350</v>
      </c>
      <c r="G90" s="6">
        <v>7045.5499999999993</v>
      </c>
      <c r="H90" s="6">
        <v>10451.06</v>
      </c>
      <c r="I90" s="6">
        <v>46002.509999999995</v>
      </c>
      <c r="M90" s="15" t="s">
        <v>485</v>
      </c>
      <c r="N90" s="34">
        <v>6344.65</v>
      </c>
      <c r="O90" s="34">
        <v>6425</v>
      </c>
      <c r="P90" s="34">
        <v>2609.31</v>
      </c>
      <c r="Q90" s="34">
        <v>4776.9400000000005</v>
      </c>
      <c r="R90" s="34">
        <v>8350</v>
      </c>
      <c r="S90" s="34">
        <v>7045.5499999999993</v>
      </c>
      <c r="T90" s="34">
        <v>10451.06</v>
      </c>
      <c r="U90" s="34">
        <v>46002.509999999995</v>
      </c>
    </row>
    <row r="91" spans="1:21">
      <c r="A91" s="14" t="s">
        <v>225</v>
      </c>
      <c r="B91" s="6">
        <v>4305.74</v>
      </c>
      <c r="C91" s="6">
        <v>3466</v>
      </c>
      <c r="D91" s="6">
        <v>508</v>
      </c>
      <c r="E91" s="6">
        <v>3401.7400000000002</v>
      </c>
      <c r="F91" s="6">
        <v>3523</v>
      </c>
      <c r="G91" s="6">
        <v>1709.07</v>
      </c>
      <c r="H91" s="6">
        <v>3868</v>
      </c>
      <c r="I91" s="6">
        <v>20781.55</v>
      </c>
      <c r="M91" s="14" t="s">
        <v>225</v>
      </c>
      <c r="N91" s="6">
        <v>4305.74</v>
      </c>
      <c r="O91" s="6">
        <v>3466</v>
      </c>
      <c r="P91" s="6">
        <v>508</v>
      </c>
      <c r="Q91" s="6">
        <v>3401.7400000000002</v>
      </c>
      <c r="R91" s="6">
        <v>3523</v>
      </c>
      <c r="S91" s="6">
        <v>1709.07</v>
      </c>
      <c r="T91" s="6">
        <v>3868</v>
      </c>
      <c r="U91" s="6">
        <v>20781.55</v>
      </c>
    </row>
    <row r="92" spans="1:21">
      <c r="A92" s="14" t="s">
        <v>295</v>
      </c>
      <c r="B92" s="6"/>
      <c r="C92" s="6">
        <v>1359</v>
      </c>
      <c r="D92" s="6">
        <v>950.91</v>
      </c>
      <c r="E92" s="6"/>
      <c r="F92" s="6">
        <v>2243</v>
      </c>
      <c r="G92" s="6">
        <v>2394</v>
      </c>
      <c r="H92" s="6">
        <v>4004.06</v>
      </c>
      <c r="I92" s="6">
        <v>10950.97</v>
      </c>
      <c r="M92" s="14" t="s">
        <v>295</v>
      </c>
      <c r="N92" s="6"/>
      <c r="O92" s="6">
        <v>1359</v>
      </c>
      <c r="P92" s="6">
        <v>950.91</v>
      </c>
      <c r="Q92" s="6"/>
      <c r="R92" s="6">
        <v>2243</v>
      </c>
      <c r="S92" s="6">
        <v>2394</v>
      </c>
      <c r="T92" s="6">
        <v>4004.06</v>
      </c>
      <c r="U92" s="6">
        <v>10950.97</v>
      </c>
    </row>
    <row r="93" spans="1:21">
      <c r="A93" s="14" t="s">
        <v>211</v>
      </c>
      <c r="B93" s="6">
        <v>1619.1</v>
      </c>
      <c r="C93" s="6">
        <v>1600</v>
      </c>
      <c r="D93" s="6">
        <v>1150.4000000000001</v>
      </c>
      <c r="E93" s="6">
        <v>1230.2</v>
      </c>
      <c r="F93" s="6">
        <v>1044</v>
      </c>
      <c r="G93" s="6">
        <v>1536.62</v>
      </c>
      <c r="H93" s="6">
        <v>2101</v>
      </c>
      <c r="I93" s="6">
        <v>10281.32</v>
      </c>
      <c r="M93" s="14" t="s">
        <v>211</v>
      </c>
      <c r="N93" s="6">
        <v>1619.1</v>
      </c>
      <c r="O93" s="6">
        <v>1600</v>
      </c>
      <c r="P93" s="6">
        <v>1150.4000000000001</v>
      </c>
      <c r="Q93" s="6">
        <v>1230.2</v>
      </c>
      <c r="R93" s="6">
        <v>1044</v>
      </c>
      <c r="S93" s="6">
        <v>1536.62</v>
      </c>
      <c r="T93" s="6">
        <v>2101</v>
      </c>
      <c r="U93" s="6">
        <v>10281.32</v>
      </c>
    </row>
    <row r="94" spans="1:21">
      <c r="A94" s="14" t="s">
        <v>92</v>
      </c>
      <c r="B94" s="6">
        <v>419.81</v>
      </c>
      <c r="C94" s="6"/>
      <c r="D94" s="6"/>
      <c r="E94" s="6">
        <v>145</v>
      </c>
      <c r="F94" s="6">
        <v>1540</v>
      </c>
      <c r="G94" s="6">
        <v>1405.8600000000001</v>
      </c>
      <c r="H94" s="6">
        <v>478</v>
      </c>
      <c r="I94" s="6">
        <v>3988.67</v>
      </c>
      <c r="M94" s="14" t="s">
        <v>92</v>
      </c>
      <c r="N94" s="6">
        <v>419.81</v>
      </c>
      <c r="O94" s="6"/>
      <c r="P94" s="6"/>
      <c r="Q94" s="6">
        <v>145</v>
      </c>
      <c r="R94" s="6">
        <v>1540</v>
      </c>
      <c r="S94" s="6">
        <v>1405.8600000000001</v>
      </c>
      <c r="T94" s="6">
        <v>478</v>
      </c>
      <c r="U94" s="6">
        <v>3988.67</v>
      </c>
    </row>
    <row r="95" spans="1:21">
      <c r="A95" s="5" t="s">
        <v>472</v>
      </c>
      <c r="B95" s="6">
        <v>1692</v>
      </c>
      <c r="C95" s="6">
        <v>2070</v>
      </c>
      <c r="D95" s="6">
        <v>452</v>
      </c>
      <c r="E95" s="6">
        <v>4544</v>
      </c>
      <c r="F95" s="6">
        <v>17562</v>
      </c>
      <c r="G95" s="6">
        <v>18780</v>
      </c>
      <c r="H95" s="6"/>
      <c r="I95" s="6">
        <v>45100</v>
      </c>
      <c r="M95" s="15" t="s">
        <v>472</v>
      </c>
      <c r="N95" s="34">
        <v>1692</v>
      </c>
      <c r="O95" s="34">
        <v>2070</v>
      </c>
      <c r="P95" s="34">
        <v>452</v>
      </c>
      <c r="Q95" s="34">
        <v>4544</v>
      </c>
      <c r="R95" s="34">
        <v>17562</v>
      </c>
      <c r="S95" s="34">
        <v>18780</v>
      </c>
      <c r="T95" s="34"/>
      <c r="U95" s="34">
        <v>45100</v>
      </c>
    </row>
    <row r="96" spans="1:21">
      <c r="A96" s="14" t="s">
        <v>15</v>
      </c>
      <c r="B96" s="6"/>
      <c r="C96" s="6">
        <v>738</v>
      </c>
      <c r="D96" s="6"/>
      <c r="E96" s="6">
        <v>120</v>
      </c>
      <c r="F96" s="6">
        <v>10110</v>
      </c>
      <c r="G96" s="6">
        <v>12100</v>
      </c>
      <c r="H96" s="6"/>
      <c r="I96" s="6">
        <v>23068</v>
      </c>
      <c r="M96" s="14" t="s">
        <v>15</v>
      </c>
      <c r="N96" s="6"/>
      <c r="O96" s="6">
        <v>738</v>
      </c>
      <c r="P96" s="6"/>
      <c r="Q96" s="6">
        <v>120</v>
      </c>
      <c r="R96" s="6">
        <v>10110</v>
      </c>
      <c r="S96" s="6">
        <v>12100</v>
      </c>
      <c r="T96" s="6"/>
      <c r="U96" s="6">
        <v>23068</v>
      </c>
    </row>
    <row r="97" spans="1:21">
      <c r="A97" s="14" t="s">
        <v>92</v>
      </c>
      <c r="B97" s="6">
        <v>1692</v>
      </c>
      <c r="C97" s="6">
        <v>1332</v>
      </c>
      <c r="D97" s="6">
        <v>452</v>
      </c>
      <c r="E97" s="6">
        <v>4424</v>
      </c>
      <c r="F97" s="6">
        <v>7452</v>
      </c>
      <c r="G97" s="6">
        <v>6680</v>
      </c>
      <c r="H97" s="6"/>
      <c r="I97" s="6">
        <v>22032</v>
      </c>
      <c r="M97" s="14" t="s">
        <v>92</v>
      </c>
      <c r="N97" s="6">
        <v>1692</v>
      </c>
      <c r="O97" s="6">
        <v>1332</v>
      </c>
      <c r="P97" s="6">
        <v>452</v>
      </c>
      <c r="Q97" s="6">
        <v>4424</v>
      </c>
      <c r="R97" s="6">
        <v>7452</v>
      </c>
      <c r="S97" s="6">
        <v>6680</v>
      </c>
      <c r="T97" s="6"/>
      <c r="U97" s="6">
        <v>22032</v>
      </c>
    </row>
    <row r="98" spans="1:21">
      <c r="A98" s="5" t="s">
        <v>484</v>
      </c>
      <c r="B98" s="6">
        <v>3501.5</v>
      </c>
      <c r="C98" s="6">
        <v>2955.5</v>
      </c>
      <c r="D98" s="6">
        <v>1873</v>
      </c>
      <c r="E98" s="6">
        <v>2853.04</v>
      </c>
      <c r="F98" s="6">
        <v>8051.5</v>
      </c>
      <c r="G98" s="6">
        <v>6132</v>
      </c>
      <c r="H98" s="6">
        <v>5162.5</v>
      </c>
      <c r="I98" s="6">
        <v>30529.040000000001</v>
      </c>
      <c r="M98" s="15" t="s">
        <v>484</v>
      </c>
      <c r="N98" s="34">
        <v>3501.5</v>
      </c>
      <c r="O98" s="34">
        <v>2955.5</v>
      </c>
      <c r="P98" s="34">
        <v>1873</v>
      </c>
      <c r="Q98" s="34">
        <v>2853.04</v>
      </c>
      <c r="R98" s="34">
        <v>8051.5</v>
      </c>
      <c r="S98" s="34">
        <v>6132</v>
      </c>
      <c r="T98" s="34">
        <v>3537.5</v>
      </c>
      <c r="U98" s="34">
        <v>28904.04</v>
      </c>
    </row>
    <row r="99" spans="1:21">
      <c r="A99" s="14" t="s">
        <v>92</v>
      </c>
      <c r="B99" s="6">
        <v>3276.5</v>
      </c>
      <c r="C99" s="6">
        <v>2955.5</v>
      </c>
      <c r="D99" s="6">
        <v>1873</v>
      </c>
      <c r="E99" s="6">
        <v>2853.04</v>
      </c>
      <c r="F99" s="6">
        <v>8051.5</v>
      </c>
      <c r="G99" s="6">
        <v>6132</v>
      </c>
      <c r="H99" s="6">
        <v>5162.5</v>
      </c>
      <c r="I99" s="6">
        <v>30304.04</v>
      </c>
      <c r="M99" s="14" t="s">
        <v>92</v>
      </c>
      <c r="N99" s="6">
        <v>3276.5</v>
      </c>
      <c r="O99" s="6">
        <v>2955.5</v>
      </c>
      <c r="P99" s="6">
        <v>1873</v>
      </c>
      <c r="Q99" s="6">
        <v>2853.04</v>
      </c>
      <c r="R99" s="6">
        <v>8051.5</v>
      </c>
      <c r="S99" s="6">
        <v>6132</v>
      </c>
      <c r="T99" s="6">
        <v>3537.5</v>
      </c>
      <c r="U99" s="6">
        <v>28679.040000000001</v>
      </c>
    </row>
    <row r="100" spans="1:21">
      <c r="A100" s="14" t="s">
        <v>15</v>
      </c>
      <c r="B100" s="6">
        <v>225</v>
      </c>
      <c r="C100" s="6"/>
      <c r="D100" s="6"/>
      <c r="E100" s="6"/>
      <c r="F100" s="6"/>
      <c r="G100" s="6"/>
      <c r="H100" s="6"/>
      <c r="I100" s="6">
        <v>225</v>
      </c>
      <c r="M100" s="14" t="s">
        <v>15</v>
      </c>
      <c r="N100" s="6">
        <v>225</v>
      </c>
      <c r="O100" s="6"/>
      <c r="P100" s="6"/>
      <c r="Q100" s="6"/>
      <c r="R100" s="6"/>
      <c r="S100" s="6"/>
      <c r="T100" s="6"/>
      <c r="U100" s="6">
        <v>225</v>
      </c>
    </row>
    <row r="101" spans="1:21">
      <c r="A101" s="5" t="s">
        <v>479</v>
      </c>
      <c r="B101" s="6">
        <v>1386.57</v>
      </c>
      <c r="C101" s="6">
        <v>1752</v>
      </c>
      <c r="D101" s="6">
        <v>2279.6799999999998</v>
      </c>
      <c r="E101" s="6">
        <v>1999.45</v>
      </c>
      <c r="F101" s="6">
        <v>2867</v>
      </c>
      <c r="G101" s="6">
        <v>2417</v>
      </c>
      <c r="H101" s="6">
        <v>2389</v>
      </c>
      <c r="I101" s="6">
        <v>15090.7</v>
      </c>
      <c r="M101" s="15" t="s">
        <v>479</v>
      </c>
      <c r="N101" s="34">
        <v>1386.57</v>
      </c>
      <c r="O101" s="34">
        <v>1752</v>
      </c>
      <c r="P101" s="34">
        <v>2279.6799999999998</v>
      </c>
      <c r="Q101" s="34">
        <v>1999.45</v>
      </c>
      <c r="R101" s="34">
        <v>2867</v>
      </c>
      <c r="S101" s="34">
        <v>2417</v>
      </c>
      <c r="T101" s="34">
        <v>2389</v>
      </c>
      <c r="U101" s="34">
        <v>15090.7</v>
      </c>
    </row>
    <row r="102" spans="1:21">
      <c r="A102" s="14" t="s">
        <v>15</v>
      </c>
      <c r="B102" s="6">
        <v>1386.57</v>
      </c>
      <c r="C102" s="6">
        <v>1752</v>
      </c>
      <c r="D102" s="6">
        <v>2279.6799999999998</v>
      </c>
      <c r="E102" s="6">
        <v>1999.45</v>
      </c>
      <c r="F102" s="6">
        <v>2867</v>
      </c>
      <c r="G102" s="6">
        <v>2417</v>
      </c>
      <c r="H102" s="6">
        <v>2389</v>
      </c>
      <c r="I102" s="6">
        <v>15090.7</v>
      </c>
      <c r="M102" s="14" t="s">
        <v>15</v>
      </c>
      <c r="N102" s="6">
        <v>1386.57</v>
      </c>
      <c r="O102" s="6">
        <v>1752</v>
      </c>
      <c r="P102" s="6">
        <v>2279.6799999999998</v>
      </c>
      <c r="Q102" s="6">
        <v>1999.45</v>
      </c>
      <c r="R102" s="6">
        <v>2867</v>
      </c>
      <c r="S102" s="6">
        <v>2417</v>
      </c>
      <c r="T102" s="6">
        <v>2389</v>
      </c>
      <c r="U102" s="6">
        <v>15090.7</v>
      </c>
    </row>
    <row r="103" spans="1:21">
      <c r="A103" s="5" t="s">
        <v>477</v>
      </c>
      <c r="B103" s="6">
        <v>1905</v>
      </c>
      <c r="C103" s="6">
        <v>2131</v>
      </c>
      <c r="D103" s="6">
        <v>1638</v>
      </c>
      <c r="E103" s="6">
        <v>1076</v>
      </c>
      <c r="F103" s="6">
        <v>1185</v>
      </c>
      <c r="G103" s="6">
        <v>1742</v>
      </c>
      <c r="H103" s="6">
        <v>1258</v>
      </c>
      <c r="I103" s="6">
        <v>10935</v>
      </c>
      <c r="M103" s="15" t="s">
        <v>477</v>
      </c>
      <c r="N103" s="34">
        <v>1905</v>
      </c>
      <c r="O103" s="34">
        <v>2131</v>
      </c>
      <c r="P103" s="34">
        <v>1638</v>
      </c>
      <c r="Q103" s="34">
        <v>1076</v>
      </c>
      <c r="R103" s="34">
        <v>1185</v>
      </c>
      <c r="S103" s="34">
        <v>1742</v>
      </c>
      <c r="T103" s="34">
        <v>1258</v>
      </c>
      <c r="U103" s="34">
        <v>10935</v>
      </c>
    </row>
    <row r="104" spans="1:21">
      <c r="A104" s="14" t="s">
        <v>15</v>
      </c>
      <c r="B104" s="6">
        <v>1905</v>
      </c>
      <c r="C104" s="6">
        <v>2131</v>
      </c>
      <c r="D104" s="6">
        <v>1638</v>
      </c>
      <c r="E104" s="6">
        <v>1076</v>
      </c>
      <c r="F104" s="6">
        <v>1185</v>
      </c>
      <c r="G104" s="6">
        <v>1742</v>
      </c>
      <c r="H104" s="6">
        <v>1258</v>
      </c>
      <c r="I104" s="6">
        <v>10935</v>
      </c>
      <c r="M104" s="14" t="s">
        <v>15</v>
      </c>
      <c r="N104" s="6">
        <v>1905</v>
      </c>
      <c r="O104" s="6">
        <v>2131</v>
      </c>
      <c r="P104" s="6">
        <v>1638</v>
      </c>
      <c r="Q104" s="6">
        <v>1076</v>
      </c>
      <c r="R104" s="6">
        <v>1185</v>
      </c>
      <c r="S104" s="6">
        <v>1742</v>
      </c>
      <c r="T104" s="6">
        <v>1258</v>
      </c>
      <c r="U104" s="6">
        <v>10935</v>
      </c>
    </row>
    <row r="105" spans="1:21">
      <c r="A105" s="5" t="s">
        <v>471</v>
      </c>
      <c r="B105" s="6">
        <v>2846.33</v>
      </c>
      <c r="C105" s="6">
        <v>2115</v>
      </c>
      <c r="D105" s="6"/>
      <c r="E105" s="6">
        <v>1946.83</v>
      </c>
      <c r="F105" s="6"/>
      <c r="G105" s="6"/>
      <c r="H105" s="6">
        <v>3045</v>
      </c>
      <c r="I105" s="6">
        <v>9953.16</v>
      </c>
      <c r="M105" s="15" t="s">
        <v>471</v>
      </c>
      <c r="N105" s="34">
        <v>2846.33</v>
      </c>
      <c r="O105" s="34">
        <v>2115</v>
      </c>
      <c r="P105" s="34"/>
      <c r="Q105" s="34">
        <v>1946.83</v>
      </c>
      <c r="R105" s="34"/>
      <c r="S105" s="34"/>
      <c r="T105" s="34">
        <v>3045</v>
      </c>
      <c r="U105" s="34">
        <v>9953.16</v>
      </c>
    </row>
    <row r="106" spans="1:21">
      <c r="A106" s="14" t="s">
        <v>211</v>
      </c>
      <c r="B106" s="6">
        <v>2846.33</v>
      </c>
      <c r="C106" s="6">
        <v>2115</v>
      </c>
      <c r="D106" s="6"/>
      <c r="E106" s="6">
        <v>1946.83</v>
      </c>
      <c r="F106" s="6"/>
      <c r="G106" s="6"/>
      <c r="H106" s="6">
        <v>3045</v>
      </c>
      <c r="I106" s="6">
        <v>9953.16</v>
      </c>
      <c r="M106" s="14" t="s">
        <v>211</v>
      </c>
      <c r="N106" s="6">
        <v>2846.33</v>
      </c>
      <c r="O106" s="6">
        <v>2115</v>
      </c>
      <c r="P106" s="6"/>
      <c r="Q106" s="6">
        <v>1946.83</v>
      </c>
      <c r="R106" s="6"/>
      <c r="S106" s="6"/>
      <c r="T106" s="6">
        <v>3045</v>
      </c>
      <c r="U106" s="6">
        <v>9953.16</v>
      </c>
    </row>
    <row r="107" spans="1:21">
      <c r="A107" s="5" t="s">
        <v>486</v>
      </c>
      <c r="B107" s="6"/>
      <c r="C107" s="6"/>
      <c r="D107" s="6"/>
      <c r="E107" s="6"/>
      <c r="F107" s="6">
        <v>2183</v>
      </c>
      <c r="G107" s="6">
        <v>3263</v>
      </c>
      <c r="H107" s="6">
        <v>2520</v>
      </c>
      <c r="I107" s="6">
        <v>7966</v>
      </c>
      <c r="M107" s="15" t="s">
        <v>486</v>
      </c>
      <c r="N107" s="34"/>
      <c r="O107" s="34"/>
      <c r="P107" s="34"/>
      <c r="Q107" s="34"/>
      <c r="R107" s="34">
        <v>2183</v>
      </c>
      <c r="S107" s="34">
        <v>3263</v>
      </c>
      <c r="T107" s="34">
        <v>2520</v>
      </c>
      <c r="U107" s="34">
        <v>7966</v>
      </c>
    </row>
    <row r="108" spans="1:21">
      <c r="A108" s="14" t="s">
        <v>15</v>
      </c>
      <c r="B108" s="6"/>
      <c r="C108" s="6"/>
      <c r="D108" s="6"/>
      <c r="E108" s="6"/>
      <c r="F108" s="6">
        <v>2183</v>
      </c>
      <c r="G108" s="6">
        <v>3263</v>
      </c>
      <c r="H108" s="6">
        <v>2520</v>
      </c>
      <c r="I108" s="6">
        <v>7966</v>
      </c>
      <c r="M108" s="14" t="s">
        <v>15</v>
      </c>
      <c r="N108" s="6"/>
      <c r="O108" s="6"/>
      <c r="P108" s="6"/>
      <c r="Q108" s="6"/>
      <c r="R108" s="6">
        <v>2183</v>
      </c>
      <c r="S108" s="6">
        <v>3263</v>
      </c>
      <c r="T108" s="6">
        <v>2520</v>
      </c>
      <c r="U108" s="6">
        <v>7966</v>
      </c>
    </row>
    <row r="109" spans="1:21">
      <c r="A109" s="5" t="s">
        <v>483</v>
      </c>
      <c r="B109" s="6"/>
      <c r="C109" s="6"/>
      <c r="D109" s="6"/>
      <c r="E109" s="6"/>
      <c r="F109" s="6"/>
      <c r="G109" s="6">
        <v>1321.64</v>
      </c>
      <c r="H109" s="6">
        <v>3160.04</v>
      </c>
      <c r="I109" s="6">
        <v>4481.68</v>
      </c>
      <c r="M109" s="15" t="s">
        <v>483</v>
      </c>
      <c r="N109" s="34"/>
      <c r="O109" s="34"/>
      <c r="P109" s="34"/>
      <c r="Q109" s="34"/>
      <c r="R109" s="34"/>
      <c r="S109" s="34">
        <v>1321.64</v>
      </c>
      <c r="T109" s="34">
        <v>3160.04</v>
      </c>
      <c r="U109" s="34">
        <v>4481.68</v>
      </c>
    </row>
    <row r="110" spans="1:21">
      <c r="A110" s="14" t="s">
        <v>15</v>
      </c>
      <c r="B110" s="6"/>
      <c r="C110" s="6"/>
      <c r="D110" s="6"/>
      <c r="E110" s="6"/>
      <c r="F110" s="6"/>
      <c r="G110" s="6">
        <v>1321.64</v>
      </c>
      <c r="H110" s="6">
        <v>3160.04</v>
      </c>
      <c r="I110" s="6">
        <v>4481.68</v>
      </c>
      <c r="M110" s="14" t="s">
        <v>15</v>
      </c>
      <c r="N110" s="6"/>
      <c r="O110" s="6"/>
      <c r="P110" s="6"/>
      <c r="Q110" s="6"/>
      <c r="R110" s="6"/>
      <c r="S110" s="6">
        <v>1321.64</v>
      </c>
      <c r="T110" s="6">
        <v>3160.04</v>
      </c>
      <c r="U110" s="6">
        <v>4481.68</v>
      </c>
    </row>
    <row r="111" spans="1:21">
      <c r="A111" s="5" t="s">
        <v>478</v>
      </c>
      <c r="B111" s="6">
        <v>612.5</v>
      </c>
      <c r="C111" s="6">
        <v>562.5</v>
      </c>
      <c r="D111" s="6">
        <v>612.5</v>
      </c>
      <c r="E111" s="6">
        <v>400</v>
      </c>
      <c r="F111" s="6">
        <v>675</v>
      </c>
      <c r="G111" s="6">
        <v>364</v>
      </c>
      <c r="H111" s="6">
        <v>787.5</v>
      </c>
      <c r="I111" s="6">
        <v>4014</v>
      </c>
      <c r="M111" s="15" t="s">
        <v>478</v>
      </c>
      <c r="N111" s="34">
        <v>612.5</v>
      </c>
      <c r="O111" s="34">
        <v>562.5</v>
      </c>
      <c r="P111" s="34">
        <v>612.5</v>
      </c>
      <c r="Q111" s="34">
        <v>400</v>
      </c>
      <c r="R111" s="34">
        <v>675</v>
      </c>
      <c r="S111" s="34">
        <v>364</v>
      </c>
      <c r="T111" s="34">
        <v>787.5</v>
      </c>
      <c r="U111" s="34">
        <v>4014</v>
      </c>
    </row>
    <row r="112" spans="1:21">
      <c r="A112" s="14" t="s">
        <v>92</v>
      </c>
      <c r="B112" s="6">
        <v>612.5</v>
      </c>
      <c r="C112" s="6">
        <v>562.5</v>
      </c>
      <c r="D112" s="6">
        <v>612.5</v>
      </c>
      <c r="E112" s="6">
        <v>400</v>
      </c>
      <c r="F112" s="6">
        <v>675</v>
      </c>
      <c r="G112" s="6">
        <v>364</v>
      </c>
      <c r="H112" s="6">
        <v>787.5</v>
      </c>
      <c r="I112" s="6">
        <v>4014</v>
      </c>
      <c r="M112" s="14" t="s">
        <v>92</v>
      </c>
      <c r="N112" s="6">
        <v>612.5</v>
      </c>
      <c r="O112" s="6">
        <v>562.5</v>
      </c>
      <c r="P112" s="6">
        <v>612.5</v>
      </c>
      <c r="Q112" s="6">
        <v>400</v>
      </c>
      <c r="R112" s="6">
        <v>675</v>
      </c>
      <c r="S112" s="6">
        <v>364</v>
      </c>
      <c r="T112" s="6">
        <v>787.5</v>
      </c>
      <c r="U112" s="6">
        <v>4014</v>
      </c>
    </row>
    <row r="113" spans="1:21">
      <c r="A113" s="5" t="s">
        <v>470</v>
      </c>
      <c r="B113" s="6">
        <v>1080</v>
      </c>
      <c r="C113" s="6">
        <v>0</v>
      </c>
      <c r="D113" s="6"/>
      <c r="E113" s="6"/>
      <c r="F113" s="6"/>
      <c r="G113" s="6">
        <v>105</v>
      </c>
      <c r="H113" s="6">
        <v>1410</v>
      </c>
      <c r="I113" s="6">
        <v>2595</v>
      </c>
      <c r="M113" s="15" t="s">
        <v>470</v>
      </c>
      <c r="N113" s="34">
        <v>1080</v>
      </c>
      <c r="O113" s="34">
        <v>0</v>
      </c>
      <c r="P113" s="34"/>
      <c r="Q113" s="34"/>
      <c r="R113" s="34"/>
      <c r="S113" s="34">
        <v>105</v>
      </c>
      <c r="T113" s="34">
        <v>1410</v>
      </c>
      <c r="U113" s="34">
        <v>2595</v>
      </c>
    </row>
    <row r="114" spans="1:21">
      <c r="A114" s="14" t="s">
        <v>15</v>
      </c>
      <c r="B114" s="6">
        <v>1080</v>
      </c>
      <c r="C114" s="6">
        <v>0</v>
      </c>
      <c r="D114" s="6"/>
      <c r="E114" s="6"/>
      <c r="F114" s="6"/>
      <c r="G114" s="6">
        <v>105</v>
      </c>
      <c r="H114" s="6">
        <v>1410</v>
      </c>
      <c r="I114" s="6">
        <v>2595</v>
      </c>
      <c r="M114" s="14" t="s">
        <v>15</v>
      </c>
      <c r="N114" s="6">
        <v>1080</v>
      </c>
      <c r="O114" s="6">
        <v>0</v>
      </c>
      <c r="P114" s="6"/>
      <c r="Q114" s="6"/>
      <c r="R114" s="6"/>
      <c r="S114" s="6">
        <v>105</v>
      </c>
      <c r="T114" s="6">
        <v>1410</v>
      </c>
      <c r="U114" s="6">
        <v>2595</v>
      </c>
    </row>
    <row r="115" spans="1:21">
      <c r="A115" s="5" t="s">
        <v>474</v>
      </c>
      <c r="B115" s="6"/>
      <c r="C115" s="6">
        <v>249</v>
      </c>
      <c r="D115" s="6">
        <v>118.47</v>
      </c>
      <c r="E115" s="6"/>
      <c r="F115" s="6">
        <v>114</v>
      </c>
      <c r="G115" s="6">
        <v>184</v>
      </c>
      <c r="H115" s="6">
        <v>346.53999999999996</v>
      </c>
      <c r="I115" s="6">
        <v>1012.01</v>
      </c>
      <c r="M115" s="15" t="s">
        <v>455</v>
      </c>
      <c r="N115" s="34"/>
      <c r="O115" s="34"/>
      <c r="P115" s="34"/>
      <c r="Q115" s="34"/>
      <c r="R115" s="34"/>
      <c r="S115" s="34"/>
      <c r="T115" s="34">
        <v>1625</v>
      </c>
      <c r="U115" s="34">
        <v>1625</v>
      </c>
    </row>
    <row r="116" spans="1:21">
      <c r="A116" s="14" t="s">
        <v>295</v>
      </c>
      <c r="B116" s="6"/>
      <c r="C116" s="6">
        <v>249</v>
      </c>
      <c r="D116" s="6">
        <v>118.47</v>
      </c>
      <c r="E116" s="6"/>
      <c r="F116" s="6">
        <v>114</v>
      </c>
      <c r="G116" s="6">
        <v>184</v>
      </c>
      <c r="H116" s="6">
        <v>346.53999999999996</v>
      </c>
      <c r="I116" s="6">
        <v>1012.01</v>
      </c>
      <c r="M116" s="14" t="s">
        <v>92</v>
      </c>
      <c r="N116" s="6"/>
      <c r="O116" s="6"/>
      <c r="P116" s="6"/>
      <c r="Q116" s="6"/>
      <c r="R116" s="6"/>
      <c r="S116" s="6"/>
      <c r="T116" s="6">
        <v>1625</v>
      </c>
      <c r="U116" s="6">
        <v>1625</v>
      </c>
    </row>
    <row r="117" spans="1:21">
      <c r="A117" s="5" t="s">
        <v>476</v>
      </c>
      <c r="B117" s="6"/>
      <c r="C117" s="6">
        <v>212</v>
      </c>
      <c r="D117" s="6">
        <v>30</v>
      </c>
      <c r="E117" s="6"/>
      <c r="F117" s="6">
        <v>71</v>
      </c>
      <c r="G117" s="6">
        <v>129</v>
      </c>
      <c r="H117" s="6">
        <v>505.2</v>
      </c>
      <c r="I117" s="6">
        <v>947.2</v>
      </c>
      <c r="M117" s="15" t="s">
        <v>474</v>
      </c>
      <c r="N117" s="34"/>
      <c r="O117" s="34">
        <v>249</v>
      </c>
      <c r="P117" s="34">
        <v>118.47</v>
      </c>
      <c r="Q117" s="34"/>
      <c r="R117" s="34">
        <v>114</v>
      </c>
      <c r="S117" s="34">
        <v>184</v>
      </c>
      <c r="T117" s="34">
        <v>346.53999999999996</v>
      </c>
      <c r="U117" s="34">
        <v>1012.01</v>
      </c>
    </row>
    <row r="118" spans="1:21">
      <c r="A118" s="14" t="s">
        <v>295</v>
      </c>
      <c r="B118" s="6"/>
      <c r="C118" s="6">
        <v>212</v>
      </c>
      <c r="D118" s="6">
        <v>30</v>
      </c>
      <c r="E118" s="6"/>
      <c r="F118" s="6">
        <v>71</v>
      </c>
      <c r="G118" s="6">
        <v>129</v>
      </c>
      <c r="H118" s="6">
        <v>505.2</v>
      </c>
      <c r="I118" s="6">
        <v>947.2</v>
      </c>
      <c r="M118" s="14" t="s">
        <v>295</v>
      </c>
      <c r="N118" s="6"/>
      <c r="O118" s="6">
        <v>249</v>
      </c>
      <c r="P118" s="6">
        <v>118.47</v>
      </c>
      <c r="Q118" s="6"/>
      <c r="R118" s="6">
        <v>114</v>
      </c>
      <c r="S118" s="6">
        <v>184</v>
      </c>
      <c r="T118" s="6">
        <v>346.53999999999996</v>
      </c>
      <c r="U118" s="6">
        <v>1012.01</v>
      </c>
    </row>
    <row r="119" spans="1:21">
      <c r="A119" s="5" t="s">
        <v>473</v>
      </c>
      <c r="B119" s="6"/>
      <c r="C119" s="6"/>
      <c r="D119" s="6">
        <v>17.899999999999999</v>
      </c>
      <c r="E119" s="6"/>
      <c r="F119" s="6">
        <v>90</v>
      </c>
      <c r="G119" s="6">
        <v>39</v>
      </c>
      <c r="H119" s="6">
        <v>638.42000000000007</v>
      </c>
      <c r="I119" s="6">
        <v>785.32</v>
      </c>
      <c r="M119" s="15" t="s">
        <v>476</v>
      </c>
      <c r="N119" s="34"/>
      <c r="O119" s="34">
        <v>212</v>
      </c>
      <c r="P119" s="34">
        <v>30</v>
      </c>
      <c r="Q119" s="34"/>
      <c r="R119" s="34">
        <v>71</v>
      </c>
      <c r="S119" s="34">
        <v>129</v>
      </c>
      <c r="T119" s="34">
        <v>505.2</v>
      </c>
      <c r="U119" s="34">
        <v>947.2</v>
      </c>
    </row>
    <row r="120" spans="1:21">
      <c r="A120" s="14" t="s">
        <v>295</v>
      </c>
      <c r="B120" s="6"/>
      <c r="C120" s="6"/>
      <c r="D120" s="6">
        <v>17.899999999999999</v>
      </c>
      <c r="E120" s="6"/>
      <c r="F120" s="6">
        <v>90</v>
      </c>
      <c r="G120" s="6">
        <v>39</v>
      </c>
      <c r="H120" s="6">
        <v>638.42000000000007</v>
      </c>
      <c r="I120" s="6">
        <v>785.32</v>
      </c>
      <c r="M120" s="14" t="s">
        <v>295</v>
      </c>
      <c r="N120" s="6"/>
      <c r="O120" s="6">
        <v>212</v>
      </c>
      <c r="P120" s="6">
        <v>30</v>
      </c>
      <c r="Q120" s="6"/>
      <c r="R120" s="6">
        <v>71</v>
      </c>
      <c r="S120" s="6">
        <v>129</v>
      </c>
      <c r="T120" s="6">
        <v>505.2</v>
      </c>
      <c r="U120" s="6">
        <v>947.2</v>
      </c>
    </row>
    <row r="121" spans="1:21">
      <c r="A121" s="5" t="s">
        <v>482</v>
      </c>
      <c r="B121" s="6"/>
      <c r="C121" s="6">
        <v>168</v>
      </c>
      <c r="D121" s="6"/>
      <c r="E121" s="6"/>
      <c r="F121" s="6">
        <v>190</v>
      </c>
      <c r="G121" s="6">
        <v>84</v>
      </c>
      <c r="H121" s="6">
        <v>192.34</v>
      </c>
      <c r="I121" s="6">
        <v>634.34</v>
      </c>
      <c r="M121" s="15" t="s">
        <v>473</v>
      </c>
      <c r="N121" s="34"/>
      <c r="O121" s="34"/>
      <c r="P121" s="34">
        <v>17.899999999999999</v>
      </c>
      <c r="Q121" s="34"/>
      <c r="R121" s="34">
        <v>90</v>
      </c>
      <c r="S121" s="34">
        <v>39</v>
      </c>
      <c r="T121" s="34">
        <v>638.42000000000007</v>
      </c>
      <c r="U121" s="34">
        <v>785.32</v>
      </c>
    </row>
    <row r="122" spans="1:21">
      <c r="A122" s="14" t="s">
        <v>295</v>
      </c>
      <c r="B122" s="6"/>
      <c r="C122" s="6">
        <v>168</v>
      </c>
      <c r="D122" s="6"/>
      <c r="E122" s="6"/>
      <c r="F122" s="6">
        <v>190</v>
      </c>
      <c r="G122" s="6">
        <v>84</v>
      </c>
      <c r="H122" s="6">
        <v>192.34</v>
      </c>
      <c r="I122" s="6">
        <v>634.34</v>
      </c>
      <c r="M122" s="14" t="s">
        <v>295</v>
      </c>
      <c r="N122" s="6"/>
      <c r="O122" s="6"/>
      <c r="P122" s="6">
        <v>17.899999999999999</v>
      </c>
      <c r="Q122" s="6"/>
      <c r="R122" s="6">
        <v>90</v>
      </c>
      <c r="S122" s="6">
        <v>39</v>
      </c>
      <c r="T122" s="6">
        <v>638.42000000000007</v>
      </c>
      <c r="U122" s="6">
        <v>785.32</v>
      </c>
    </row>
    <row r="123" spans="1:21">
      <c r="A123" s="5" t="s">
        <v>500</v>
      </c>
      <c r="B123" s="6"/>
      <c r="C123" s="6"/>
      <c r="D123" s="6"/>
      <c r="E123" s="6"/>
      <c r="F123" s="6">
        <v>172</v>
      </c>
      <c r="G123" s="6">
        <v>120</v>
      </c>
      <c r="H123" s="6"/>
      <c r="I123" s="6">
        <v>292</v>
      </c>
      <c r="M123" s="15" t="s">
        <v>482</v>
      </c>
      <c r="N123" s="34"/>
      <c r="O123" s="34">
        <v>168</v>
      </c>
      <c r="P123" s="34"/>
      <c r="Q123" s="34"/>
      <c r="R123" s="34">
        <v>190</v>
      </c>
      <c r="S123" s="34">
        <v>84</v>
      </c>
      <c r="T123" s="34">
        <v>192.34</v>
      </c>
      <c r="U123" s="34">
        <v>634.34</v>
      </c>
    </row>
    <row r="124" spans="1:21">
      <c r="A124" s="14" t="s">
        <v>295</v>
      </c>
      <c r="B124" s="6"/>
      <c r="C124" s="6"/>
      <c r="D124" s="6"/>
      <c r="E124" s="6"/>
      <c r="F124" s="6">
        <v>172</v>
      </c>
      <c r="G124" s="6">
        <v>120</v>
      </c>
      <c r="H124" s="6"/>
      <c r="I124" s="6">
        <v>292</v>
      </c>
      <c r="M124" s="14" t="s">
        <v>295</v>
      </c>
      <c r="N124" s="6"/>
      <c r="O124" s="6">
        <v>168</v>
      </c>
      <c r="P124" s="6"/>
      <c r="Q124" s="6"/>
      <c r="R124" s="6">
        <v>190</v>
      </c>
      <c r="S124" s="6">
        <v>84</v>
      </c>
      <c r="T124" s="6">
        <v>192.34</v>
      </c>
      <c r="U124" s="6">
        <v>634.34</v>
      </c>
    </row>
    <row r="125" spans="1:21">
      <c r="A125" s="5" t="s">
        <v>421</v>
      </c>
      <c r="B125" s="6">
        <v>195870.15</v>
      </c>
      <c r="C125" s="6">
        <v>220914</v>
      </c>
      <c r="D125" s="6">
        <v>168966.94</v>
      </c>
      <c r="E125" s="6">
        <v>237973.59000000003</v>
      </c>
      <c r="F125" s="6">
        <v>192410.5</v>
      </c>
      <c r="G125" s="6">
        <v>353618.34</v>
      </c>
      <c r="H125" s="6">
        <v>377294.97000000003</v>
      </c>
      <c r="I125" s="6">
        <v>1747048.4900000002</v>
      </c>
      <c r="M125" s="15" t="s">
        <v>500</v>
      </c>
      <c r="N125" s="34"/>
      <c r="O125" s="34"/>
      <c r="P125" s="34"/>
      <c r="Q125" s="34"/>
      <c r="R125" s="34">
        <v>172</v>
      </c>
      <c r="S125" s="34">
        <v>120</v>
      </c>
      <c r="T125" s="34"/>
      <c r="U125" s="34">
        <v>292</v>
      </c>
    </row>
    <row r="126" spans="1:21">
      <c r="M126" s="14" t="s">
        <v>295</v>
      </c>
      <c r="N126" s="6"/>
      <c r="O126" s="6"/>
      <c r="P126" s="6"/>
      <c r="Q126" s="6"/>
      <c r="R126" s="6">
        <v>172</v>
      </c>
      <c r="S126" s="6">
        <v>120</v>
      </c>
      <c r="T126" s="6"/>
      <c r="U126" s="6">
        <v>292</v>
      </c>
    </row>
    <row r="127" spans="1:21" ht="13.8">
      <c r="M127" s="50" t="s">
        <v>421</v>
      </c>
      <c r="N127" s="50">
        <v>195870.15</v>
      </c>
      <c r="O127" s="50">
        <v>220914</v>
      </c>
      <c r="P127" s="50">
        <v>168966.94</v>
      </c>
      <c r="Q127" s="50">
        <v>237973.59000000003</v>
      </c>
      <c r="R127" s="50">
        <v>192410.5</v>
      </c>
      <c r="S127" s="50">
        <v>353618.34</v>
      </c>
      <c r="T127" s="50">
        <v>377294.97000000003</v>
      </c>
      <c r="U127" s="50">
        <v>1747048.4900000002</v>
      </c>
    </row>
    <row r="128" spans="1:21">
      <c r="A128" s="5"/>
      <c r="B128" s="6"/>
      <c r="C128" s="6"/>
      <c r="D128" s="6"/>
      <c r="E128" s="6"/>
      <c r="F128" s="6"/>
      <c r="G128" s="6"/>
      <c r="H128" s="6"/>
    </row>
    <row r="129" spans="1:22" ht="17.399999999999999">
      <c r="A129" s="5"/>
      <c r="B129" s="6"/>
      <c r="C129" s="6"/>
      <c r="D129" s="6"/>
      <c r="E129" s="6"/>
      <c r="F129" s="6"/>
      <c r="G129" s="6"/>
      <c r="H129" s="6"/>
      <c r="M129" s="38" t="s">
        <v>436</v>
      </c>
    </row>
    <row r="130" spans="1:22">
      <c r="A130" s="4" t="s">
        <v>423</v>
      </c>
      <c r="B130" s="4" t="s">
        <v>432</v>
      </c>
    </row>
    <row r="131" spans="1:22" ht="41.4">
      <c r="A131" s="4" t="s">
        <v>414</v>
      </c>
      <c r="B131" t="s">
        <v>415</v>
      </c>
      <c r="C131" t="s">
        <v>416</v>
      </c>
      <c r="D131" t="s">
        <v>417</v>
      </c>
      <c r="E131" t="s">
        <v>418</v>
      </c>
      <c r="F131" t="s">
        <v>419</v>
      </c>
      <c r="G131" t="s">
        <v>420</v>
      </c>
      <c r="H131" t="s">
        <v>512</v>
      </c>
      <c r="I131" t="s">
        <v>421</v>
      </c>
      <c r="M131" s="50" t="s">
        <v>435</v>
      </c>
      <c r="N131" s="50" t="s">
        <v>415</v>
      </c>
      <c r="O131" s="50" t="s">
        <v>416</v>
      </c>
      <c r="P131" s="50" t="s">
        <v>417</v>
      </c>
      <c r="Q131" s="50" t="s">
        <v>418</v>
      </c>
      <c r="R131" s="50" t="s">
        <v>419</v>
      </c>
      <c r="S131" s="50" t="s">
        <v>420</v>
      </c>
      <c r="T131" s="39" t="s">
        <v>512</v>
      </c>
      <c r="U131" s="39" t="s">
        <v>516</v>
      </c>
      <c r="V131" s="40" t="s">
        <v>499</v>
      </c>
    </row>
    <row r="132" spans="1:22">
      <c r="A132" s="5" t="s">
        <v>39</v>
      </c>
      <c r="B132" s="6">
        <v>1226</v>
      </c>
      <c r="C132" s="6">
        <v>1084</v>
      </c>
      <c r="D132" s="6">
        <v>1230</v>
      </c>
      <c r="E132" s="6">
        <v>1269</v>
      </c>
      <c r="F132" s="6"/>
      <c r="G132" s="6">
        <v>1401</v>
      </c>
      <c r="H132" s="6">
        <v>1749</v>
      </c>
      <c r="I132" s="6">
        <v>7959</v>
      </c>
      <c r="M132" s="5" t="s">
        <v>39</v>
      </c>
      <c r="N132" s="6">
        <v>1226</v>
      </c>
      <c r="O132" s="6">
        <v>1084</v>
      </c>
      <c r="P132" s="6">
        <v>1230</v>
      </c>
      <c r="Q132" s="6">
        <v>1269</v>
      </c>
      <c r="R132" s="6"/>
      <c r="S132" s="6">
        <v>1401</v>
      </c>
      <c r="T132" s="6">
        <v>1749</v>
      </c>
      <c r="U132" s="6">
        <f>SUM(N132:T132)</f>
        <v>7959</v>
      </c>
      <c r="V132" s="35">
        <f t="shared" ref="V132:V163" si="10">+U132/$U$166</f>
        <v>0.14372133338148724</v>
      </c>
    </row>
    <row r="133" spans="1:22">
      <c r="A133" s="5" t="s">
        <v>249</v>
      </c>
      <c r="B133" s="6"/>
      <c r="C133" s="6">
        <v>11</v>
      </c>
      <c r="D133" s="6"/>
      <c r="E133" s="6"/>
      <c r="F133" s="6">
        <v>2470</v>
      </c>
      <c r="G133" s="6">
        <v>2780</v>
      </c>
      <c r="H133" s="6">
        <v>1030</v>
      </c>
      <c r="I133" s="6">
        <v>6291</v>
      </c>
      <c r="M133" s="5" t="s">
        <v>249</v>
      </c>
      <c r="N133" s="6"/>
      <c r="O133" s="6">
        <v>11</v>
      </c>
      <c r="P133" s="6"/>
      <c r="Q133" s="6"/>
      <c r="R133" s="6">
        <v>2470</v>
      </c>
      <c r="S133" s="6">
        <v>2780</v>
      </c>
      <c r="T133" s="6">
        <v>1030</v>
      </c>
      <c r="U133" s="6">
        <f t="shared" ref="U133:U165" si="11">SUM(N133:T133)</f>
        <v>6291</v>
      </c>
      <c r="V133" s="35">
        <f t="shared" si="10"/>
        <v>0.11360106901657697</v>
      </c>
    </row>
    <row r="134" spans="1:22">
      <c r="A134" s="5" t="s">
        <v>168</v>
      </c>
      <c r="B134" s="6">
        <v>208</v>
      </c>
      <c r="C134" s="6">
        <v>131</v>
      </c>
      <c r="D134" s="6">
        <v>161</v>
      </c>
      <c r="E134" s="6">
        <v>507</v>
      </c>
      <c r="F134" s="6">
        <v>1545</v>
      </c>
      <c r="G134" s="6">
        <v>1929</v>
      </c>
      <c r="H134" s="6">
        <v>1725</v>
      </c>
      <c r="I134" s="6">
        <v>6206</v>
      </c>
      <c r="M134" s="5" t="s">
        <v>168</v>
      </c>
      <c r="N134" s="6">
        <v>208</v>
      </c>
      <c r="O134" s="6">
        <v>131</v>
      </c>
      <c r="P134" s="6">
        <v>161</v>
      </c>
      <c r="Q134" s="6">
        <v>507</v>
      </c>
      <c r="R134" s="6">
        <v>1545</v>
      </c>
      <c r="S134" s="6">
        <v>1929</v>
      </c>
      <c r="T134" s="6">
        <v>1725</v>
      </c>
      <c r="U134" s="6">
        <f t="shared" si="11"/>
        <v>6206</v>
      </c>
      <c r="V134" s="35">
        <f t="shared" si="10"/>
        <v>0.11206616345841308</v>
      </c>
    </row>
    <row r="135" spans="1:22">
      <c r="A135" s="5" t="s">
        <v>106</v>
      </c>
      <c r="B135" s="6">
        <v>432</v>
      </c>
      <c r="C135" s="6">
        <v>344</v>
      </c>
      <c r="D135" s="6">
        <v>316</v>
      </c>
      <c r="E135" s="6">
        <v>444</v>
      </c>
      <c r="F135" s="6">
        <v>1258</v>
      </c>
      <c r="G135" s="6">
        <v>918</v>
      </c>
      <c r="H135" s="6">
        <v>828</v>
      </c>
      <c r="I135" s="6">
        <v>4540</v>
      </c>
      <c r="M135" s="5" t="s">
        <v>106</v>
      </c>
      <c r="N135" s="6">
        <v>432</v>
      </c>
      <c r="O135" s="6">
        <v>344</v>
      </c>
      <c r="P135" s="6">
        <v>316</v>
      </c>
      <c r="Q135" s="6">
        <v>444</v>
      </c>
      <c r="R135" s="6">
        <v>1258</v>
      </c>
      <c r="S135" s="6">
        <v>918</v>
      </c>
      <c r="T135" s="6">
        <v>828</v>
      </c>
      <c r="U135" s="6">
        <f t="shared" si="11"/>
        <v>4540</v>
      </c>
      <c r="V135" s="35">
        <f t="shared" si="10"/>
        <v>8.1982014518400814E-2</v>
      </c>
    </row>
    <row r="136" spans="1:22">
      <c r="A136" s="5" t="s">
        <v>181</v>
      </c>
      <c r="B136" s="6">
        <v>312</v>
      </c>
      <c r="C136" s="6">
        <v>267</v>
      </c>
      <c r="D136" s="6">
        <v>71</v>
      </c>
      <c r="E136" s="6">
        <v>611</v>
      </c>
      <c r="F136" s="6">
        <v>1079</v>
      </c>
      <c r="G136" s="6">
        <v>1210</v>
      </c>
      <c r="H136" s="6">
        <v>935</v>
      </c>
      <c r="I136" s="6">
        <v>4485</v>
      </c>
      <c r="M136" s="5" t="s">
        <v>181</v>
      </c>
      <c r="N136" s="6">
        <v>312</v>
      </c>
      <c r="O136" s="6">
        <v>267</v>
      </c>
      <c r="P136" s="6">
        <v>71</v>
      </c>
      <c r="Q136" s="6">
        <v>611</v>
      </c>
      <c r="R136" s="6">
        <v>1079</v>
      </c>
      <c r="S136" s="6">
        <v>1210</v>
      </c>
      <c r="T136" s="6">
        <v>935</v>
      </c>
      <c r="U136" s="6">
        <f t="shared" si="11"/>
        <v>4485</v>
      </c>
      <c r="V136" s="35">
        <f t="shared" si="10"/>
        <v>8.0988840333706527E-2</v>
      </c>
    </row>
    <row r="137" spans="1:22">
      <c r="A137" s="5" t="s">
        <v>23</v>
      </c>
      <c r="B137" s="6">
        <v>624</v>
      </c>
      <c r="C137" s="6">
        <v>618</v>
      </c>
      <c r="D137" s="6">
        <v>586</v>
      </c>
      <c r="E137" s="6">
        <v>540</v>
      </c>
      <c r="F137" s="6">
        <v>495</v>
      </c>
      <c r="G137" s="6">
        <v>403</v>
      </c>
      <c r="H137" s="6">
        <v>410</v>
      </c>
      <c r="I137" s="6">
        <v>3676</v>
      </c>
      <c r="M137" s="5" t="s">
        <v>23</v>
      </c>
      <c r="N137" s="6">
        <v>624</v>
      </c>
      <c r="O137" s="6">
        <v>618</v>
      </c>
      <c r="P137" s="6">
        <v>586</v>
      </c>
      <c r="Q137" s="6">
        <v>540</v>
      </c>
      <c r="R137" s="6">
        <v>495</v>
      </c>
      <c r="S137" s="6">
        <v>403</v>
      </c>
      <c r="T137" s="6">
        <v>410</v>
      </c>
      <c r="U137" s="6">
        <f t="shared" si="11"/>
        <v>3676</v>
      </c>
      <c r="V137" s="35">
        <f t="shared" si="10"/>
        <v>6.638015096247607E-2</v>
      </c>
    </row>
    <row r="138" spans="1:22">
      <c r="A138" s="5" t="s">
        <v>67</v>
      </c>
      <c r="B138" s="6">
        <v>529</v>
      </c>
      <c r="C138" s="6">
        <v>491</v>
      </c>
      <c r="D138" s="6">
        <v>517</v>
      </c>
      <c r="E138" s="6">
        <v>505</v>
      </c>
      <c r="F138" s="6">
        <v>512</v>
      </c>
      <c r="G138" s="6">
        <v>542</v>
      </c>
      <c r="H138" s="6">
        <v>579</v>
      </c>
      <c r="I138" s="6">
        <v>3675</v>
      </c>
      <c r="M138" s="5" t="s">
        <v>67</v>
      </c>
      <c r="N138" s="6">
        <v>529</v>
      </c>
      <c r="O138" s="6">
        <v>491</v>
      </c>
      <c r="P138" s="6">
        <v>517</v>
      </c>
      <c r="Q138" s="6">
        <v>505</v>
      </c>
      <c r="R138" s="6">
        <v>512</v>
      </c>
      <c r="S138" s="6">
        <v>542</v>
      </c>
      <c r="T138" s="6">
        <v>579</v>
      </c>
      <c r="U138" s="6">
        <f t="shared" si="11"/>
        <v>3675</v>
      </c>
      <c r="V138" s="35">
        <f t="shared" si="10"/>
        <v>6.6362093250027093E-2</v>
      </c>
    </row>
    <row r="139" spans="1:22">
      <c r="A139" s="5" t="s">
        <v>173</v>
      </c>
      <c r="B139" s="6">
        <v>128</v>
      </c>
      <c r="C139" s="6">
        <v>61</v>
      </c>
      <c r="D139" s="6">
        <v>46</v>
      </c>
      <c r="E139" s="6">
        <v>293</v>
      </c>
      <c r="F139" s="6">
        <v>552</v>
      </c>
      <c r="G139" s="6">
        <v>746</v>
      </c>
      <c r="H139" s="6">
        <v>719</v>
      </c>
      <c r="I139" s="6">
        <v>2545</v>
      </c>
      <c r="M139" s="5" t="s">
        <v>173</v>
      </c>
      <c r="N139" s="6">
        <v>128</v>
      </c>
      <c r="O139" s="6">
        <v>61</v>
      </c>
      <c r="P139" s="6">
        <v>46</v>
      </c>
      <c r="Q139" s="6">
        <v>293</v>
      </c>
      <c r="R139" s="6">
        <v>552</v>
      </c>
      <c r="S139" s="6">
        <v>746</v>
      </c>
      <c r="T139" s="6">
        <v>719</v>
      </c>
      <c r="U139" s="6">
        <f t="shared" si="11"/>
        <v>2545</v>
      </c>
      <c r="V139" s="35">
        <f t="shared" si="10"/>
        <v>4.5956878182671822E-2</v>
      </c>
    </row>
    <row r="140" spans="1:22">
      <c r="A140" s="5" t="s">
        <v>214</v>
      </c>
      <c r="B140" s="6">
        <v>324</v>
      </c>
      <c r="C140" s="6">
        <v>776</v>
      </c>
      <c r="D140" s="6"/>
      <c r="E140" s="6">
        <v>441</v>
      </c>
      <c r="F140" s="6"/>
      <c r="G140" s="6">
        <v>300</v>
      </c>
      <c r="H140" s="6">
        <v>491</v>
      </c>
      <c r="I140" s="6">
        <v>2332</v>
      </c>
      <c r="M140" s="5" t="s">
        <v>214</v>
      </c>
      <c r="N140" s="6">
        <v>324</v>
      </c>
      <c r="O140" s="6">
        <v>776</v>
      </c>
      <c r="P140" s="6"/>
      <c r="Q140" s="6">
        <v>441</v>
      </c>
      <c r="R140" s="6"/>
      <c r="S140" s="6">
        <v>300</v>
      </c>
      <c r="T140" s="6">
        <v>491</v>
      </c>
      <c r="U140" s="6">
        <f t="shared" si="11"/>
        <v>2332</v>
      </c>
      <c r="V140" s="35">
        <f t="shared" si="10"/>
        <v>4.2110585431037593E-2</v>
      </c>
    </row>
    <row r="141" spans="1:22">
      <c r="A141" s="5" t="s">
        <v>311</v>
      </c>
      <c r="B141" s="6"/>
      <c r="C141" s="6"/>
      <c r="D141" s="6">
        <v>66</v>
      </c>
      <c r="E141" s="6">
        <v>72</v>
      </c>
      <c r="F141" s="6">
        <v>63</v>
      </c>
      <c r="G141" s="6">
        <v>893</v>
      </c>
      <c r="H141" s="6">
        <v>629</v>
      </c>
      <c r="I141" s="6">
        <v>1723</v>
      </c>
      <c r="M141" s="5" t="s">
        <v>311</v>
      </c>
      <c r="N141" s="6"/>
      <c r="O141" s="6"/>
      <c r="P141" s="6">
        <v>66</v>
      </c>
      <c r="Q141" s="6">
        <v>72</v>
      </c>
      <c r="R141" s="6">
        <v>63</v>
      </c>
      <c r="S141" s="6">
        <v>893</v>
      </c>
      <c r="T141" s="6">
        <v>629</v>
      </c>
      <c r="U141" s="6">
        <f t="shared" si="11"/>
        <v>1723</v>
      </c>
      <c r="V141" s="35">
        <f t="shared" si="10"/>
        <v>3.1113438549604536E-2</v>
      </c>
    </row>
    <row r="142" spans="1:22">
      <c r="A142" s="5" t="s">
        <v>254</v>
      </c>
      <c r="B142" s="6"/>
      <c r="C142" s="6">
        <v>10</v>
      </c>
      <c r="D142" s="6"/>
      <c r="E142" s="6">
        <v>157</v>
      </c>
      <c r="F142" s="6">
        <v>467</v>
      </c>
      <c r="G142" s="6">
        <v>505</v>
      </c>
      <c r="H142" s="6">
        <v>404</v>
      </c>
      <c r="I142" s="6">
        <v>1543</v>
      </c>
      <c r="M142" s="5" t="s">
        <v>254</v>
      </c>
      <c r="N142" s="6"/>
      <c r="O142" s="6">
        <v>10</v>
      </c>
      <c r="P142" s="6"/>
      <c r="Q142" s="6">
        <v>157</v>
      </c>
      <c r="R142" s="6">
        <v>467</v>
      </c>
      <c r="S142" s="6">
        <v>505</v>
      </c>
      <c r="T142" s="6">
        <v>404</v>
      </c>
      <c r="U142" s="6">
        <f t="shared" si="11"/>
        <v>1543</v>
      </c>
      <c r="V142" s="35">
        <f t="shared" si="10"/>
        <v>2.7863050308786882E-2</v>
      </c>
    </row>
    <row r="143" spans="1:22">
      <c r="A143" s="5" t="s">
        <v>236</v>
      </c>
      <c r="B143" s="6">
        <v>174</v>
      </c>
      <c r="C143" s="6">
        <v>197</v>
      </c>
      <c r="D143" s="6">
        <v>119</v>
      </c>
      <c r="E143" s="6">
        <v>181</v>
      </c>
      <c r="F143" s="6">
        <v>240</v>
      </c>
      <c r="G143" s="6">
        <v>228</v>
      </c>
      <c r="H143" s="6">
        <v>269</v>
      </c>
      <c r="I143" s="6">
        <v>1408</v>
      </c>
      <c r="M143" s="5" t="s">
        <v>236</v>
      </c>
      <c r="N143" s="6">
        <v>174</v>
      </c>
      <c r="O143" s="6">
        <v>197</v>
      </c>
      <c r="P143" s="6">
        <v>119</v>
      </c>
      <c r="Q143" s="6">
        <v>181</v>
      </c>
      <c r="R143" s="6">
        <v>240</v>
      </c>
      <c r="S143" s="6">
        <v>228</v>
      </c>
      <c r="T143" s="6">
        <v>269</v>
      </c>
      <c r="U143" s="6">
        <f t="shared" si="11"/>
        <v>1408</v>
      </c>
      <c r="V143" s="35">
        <f t="shared" si="10"/>
        <v>2.5425259128173644E-2</v>
      </c>
    </row>
    <row r="144" spans="1:22">
      <c r="A144" s="5" t="s">
        <v>230</v>
      </c>
      <c r="B144" s="6">
        <v>62</v>
      </c>
      <c r="C144" s="6">
        <v>54</v>
      </c>
      <c r="D144" s="6">
        <v>39</v>
      </c>
      <c r="E144" s="6">
        <v>70</v>
      </c>
      <c r="F144" s="6">
        <v>228</v>
      </c>
      <c r="G144" s="6">
        <v>409</v>
      </c>
      <c r="H144" s="6">
        <v>252</v>
      </c>
      <c r="I144" s="6">
        <v>1114</v>
      </c>
      <c r="M144" s="5" t="s">
        <v>230</v>
      </c>
      <c r="N144" s="6">
        <v>62</v>
      </c>
      <c r="O144" s="6">
        <v>54</v>
      </c>
      <c r="P144" s="6">
        <v>39</v>
      </c>
      <c r="Q144" s="6">
        <v>70</v>
      </c>
      <c r="R144" s="6">
        <v>228</v>
      </c>
      <c r="S144" s="6">
        <v>409</v>
      </c>
      <c r="T144" s="6">
        <v>252</v>
      </c>
      <c r="U144" s="6">
        <f t="shared" si="11"/>
        <v>1114</v>
      </c>
      <c r="V144" s="35">
        <f t="shared" si="10"/>
        <v>2.0116291668171474E-2</v>
      </c>
    </row>
    <row r="145" spans="1:22">
      <c r="A145" s="5" t="s">
        <v>261</v>
      </c>
      <c r="B145" s="6"/>
      <c r="C145" s="6">
        <v>223</v>
      </c>
      <c r="D145" s="6">
        <v>158</v>
      </c>
      <c r="E145" s="6">
        <v>139</v>
      </c>
      <c r="F145" s="6">
        <v>150</v>
      </c>
      <c r="G145" s="6">
        <v>178</v>
      </c>
      <c r="H145" s="6">
        <v>185</v>
      </c>
      <c r="I145" s="6">
        <v>1033</v>
      </c>
      <c r="M145" s="5" t="s">
        <v>261</v>
      </c>
      <c r="N145" s="6"/>
      <c r="O145" s="6">
        <v>223</v>
      </c>
      <c r="P145" s="6">
        <v>158</v>
      </c>
      <c r="Q145" s="6">
        <v>139</v>
      </c>
      <c r="R145" s="6">
        <v>150</v>
      </c>
      <c r="S145" s="6">
        <v>178</v>
      </c>
      <c r="T145" s="6">
        <v>185</v>
      </c>
      <c r="U145" s="6">
        <f t="shared" si="11"/>
        <v>1033</v>
      </c>
      <c r="V145" s="35">
        <f t="shared" si="10"/>
        <v>1.8653616959803533E-2</v>
      </c>
    </row>
    <row r="146" spans="1:22">
      <c r="A146" s="5" t="s">
        <v>276</v>
      </c>
      <c r="B146" s="6"/>
      <c r="C146" s="6">
        <v>0</v>
      </c>
      <c r="D146" s="6"/>
      <c r="E146" s="6"/>
      <c r="F146" s="6">
        <v>300</v>
      </c>
      <c r="G146" s="6">
        <v>294</v>
      </c>
      <c r="H146" s="6">
        <v>336</v>
      </c>
      <c r="I146" s="6">
        <v>930</v>
      </c>
      <c r="M146" s="5" t="s">
        <v>276</v>
      </c>
      <c r="N146" s="6"/>
      <c r="O146" s="6">
        <v>0</v>
      </c>
      <c r="P146" s="6"/>
      <c r="Q146" s="6"/>
      <c r="R146" s="6">
        <v>300</v>
      </c>
      <c r="S146" s="6">
        <v>294</v>
      </c>
      <c r="T146" s="6">
        <v>336</v>
      </c>
      <c r="U146" s="6">
        <f t="shared" si="11"/>
        <v>930</v>
      </c>
      <c r="V146" s="35">
        <f t="shared" si="10"/>
        <v>1.6793672577557876E-2</v>
      </c>
    </row>
    <row r="147" spans="1:22">
      <c r="A147" s="5" t="s">
        <v>291</v>
      </c>
      <c r="B147" s="6"/>
      <c r="C147" s="6">
        <v>82</v>
      </c>
      <c r="D147" s="6">
        <v>47</v>
      </c>
      <c r="E147" s="6"/>
      <c r="F147" s="6">
        <v>160</v>
      </c>
      <c r="G147" s="6">
        <v>148</v>
      </c>
      <c r="H147" s="6">
        <v>274</v>
      </c>
      <c r="I147" s="6">
        <v>711</v>
      </c>
      <c r="M147" s="5" t="s">
        <v>291</v>
      </c>
      <c r="N147" s="6"/>
      <c r="O147" s="6">
        <v>82</v>
      </c>
      <c r="P147" s="6">
        <v>47</v>
      </c>
      <c r="Q147" s="6"/>
      <c r="R147" s="6">
        <v>160</v>
      </c>
      <c r="S147" s="6">
        <v>148</v>
      </c>
      <c r="T147" s="6">
        <v>274</v>
      </c>
      <c r="U147" s="6">
        <f t="shared" si="11"/>
        <v>711</v>
      </c>
      <c r="V147" s="35">
        <f t="shared" si="10"/>
        <v>1.283903355122973E-2</v>
      </c>
    </row>
    <row r="148" spans="1:22">
      <c r="A148" s="5" t="s">
        <v>221</v>
      </c>
      <c r="B148" s="6">
        <v>174</v>
      </c>
      <c r="C148" s="6">
        <v>119</v>
      </c>
      <c r="D148" s="6"/>
      <c r="E148" s="6">
        <v>124</v>
      </c>
      <c r="F148" s="6">
        <v>102</v>
      </c>
      <c r="G148" s="6"/>
      <c r="H148" s="6">
        <v>132</v>
      </c>
      <c r="I148" s="6">
        <v>651</v>
      </c>
      <c r="M148" s="5" t="s">
        <v>221</v>
      </c>
      <c r="N148" s="6">
        <v>174</v>
      </c>
      <c r="O148" s="6">
        <v>119</v>
      </c>
      <c r="P148" s="6"/>
      <c r="Q148" s="6">
        <v>124</v>
      </c>
      <c r="R148" s="6">
        <v>102</v>
      </c>
      <c r="S148" s="6"/>
      <c r="T148" s="6">
        <v>132</v>
      </c>
      <c r="U148" s="6">
        <f t="shared" si="11"/>
        <v>651</v>
      </c>
      <c r="V148" s="35">
        <f t="shared" si="10"/>
        <v>1.1755570804290513E-2</v>
      </c>
    </row>
    <row r="149" spans="1:22">
      <c r="A149" s="5" t="s">
        <v>77</v>
      </c>
      <c r="B149" s="6">
        <v>55</v>
      </c>
      <c r="C149" s="6">
        <v>53</v>
      </c>
      <c r="D149" s="6">
        <v>46</v>
      </c>
      <c r="E149" s="6">
        <v>74</v>
      </c>
      <c r="F149" s="6">
        <v>107</v>
      </c>
      <c r="G149" s="6">
        <v>130</v>
      </c>
      <c r="H149" s="6">
        <v>113</v>
      </c>
      <c r="I149" s="6">
        <v>578</v>
      </c>
      <c r="M149" s="5" t="s">
        <v>77</v>
      </c>
      <c r="N149" s="6">
        <v>55</v>
      </c>
      <c r="O149" s="6">
        <v>53</v>
      </c>
      <c r="P149" s="6">
        <v>46</v>
      </c>
      <c r="Q149" s="6">
        <v>74</v>
      </c>
      <c r="R149" s="6">
        <v>107</v>
      </c>
      <c r="S149" s="6">
        <v>130</v>
      </c>
      <c r="T149" s="6">
        <v>113</v>
      </c>
      <c r="U149" s="6">
        <f t="shared" si="11"/>
        <v>578</v>
      </c>
      <c r="V149" s="35">
        <f t="shared" si="10"/>
        <v>1.0437357795514465E-2</v>
      </c>
    </row>
    <row r="150" spans="1:22">
      <c r="A150" s="5" t="s">
        <v>152</v>
      </c>
      <c r="B150" s="6">
        <v>44</v>
      </c>
      <c r="C150" s="6">
        <v>28</v>
      </c>
      <c r="D150" s="6">
        <v>33</v>
      </c>
      <c r="E150" s="6">
        <v>71</v>
      </c>
      <c r="F150" s="6">
        <v>102</v>
      </c>
      <c r="G150" s="6">
        <v>116</v>
      </c>
      <c r="H150" s="6">
        <v>95</v>
      </c>
      <c r="I150" s="6">
        <v>489</v>
      </c>
      <c r="M150" s="5" t="s">
        <v>152</v>
      </c>
      <c r="N150" s="6">
        <v>44</v>
      </c>
      <c r="O150" s="6">
        <v>28</v>
      </c>
      <c r="P150" s="6">
        <v>33</v>
      </c>
      <c r="Q150" s="6">
        <v>71</v>
      </c>
      <c r="R150" s="6">
        <v>102</v>
      </c>
      <c r="S150" s="6">
        <v>116</v>
      </c>
      <c r="T150" s="6">
        <v>95</v>
      </c>
      <c r="U150" s="6">
        <f t="shared" si="11"/>
        <v>489</v>
      </c>
      <c r="V150" s="35">
        <f t="shared" si="10"/>
        <v>8.8302213875546248E-3</v>
      </c>
    </row>
    <row r="151" spans="1:22">
      <c r="A151" s="5" t="s">
        <v>357</v>
      </c>
      <c r="B151" s="6"/>
      <c r="C151" s="6"/>
      <c r="D151" s="6"/>
      <c r="E151" s="6">
        <v>104</v>
      </c>
      <c r="F151" s="6"/>
      <c r="G151" s="6">
        <v>162</v>
      </c>
      <c r="H151" s="6">
        <v>160</v>
      </c>
      <c r="I151" s="6">
        <v>426</v>
      </c>
      <c r="M151" s="5" t="s">
        <v>357</v>
      </c>
      <c r="N151" s="6"/>
      <c r="O151" s="6"/>
      <c r="P151" s="6"/>
      <c r="Q151" s="6">
        <v>104</v>
      </c>
      <c r="R151" s="6"/>
      <c r="S151" s="6">
        <v>162</v>
      </c>
      <c r="T151" s="6">
        <v>160</v>
      </c>
      <c r="U151" s="6">
        <f t="shared" si="11"/>
        <v>426</v>
      </c>
      <c r="V151" s="35">
        <f t="shared" si="10"/>
        <v>7.6925855032684461E-3</v>
      </c>
    </row>
    <row r="152" spans="1:22">
      <c r="A152" s="5" t="s">
        <v>88</v>
      </c>
      <c r="B152" s="6">
        <v>86</v>
      </c>
      <c r="C152" s="6">
        <v>81</v>
      </c>
      <c r="D152" s="6">
        <v>36</v>
      </c>
      <c r="E152" s="6">
        <v>30</v>
      </c>
      <c r="F152" s="6">
        <v>23</v>
      </c>
      <c r="G152" s="6"/>
      <c r="H152" s="6">
        <v>160</v>
      </c>
      <c r="I152" s="6">
        <v>416</v>
      </c>
      <c r="M152" s="5" t="s">
        <v>88</v>
      </c>
      <c r="N152" s="6">
        <v>86</v>
      </c>
      <c r="O152" s="6">
        <v>81</v>
      </c>
      <c r="P152" s="6">
        <v>36</v>
      </c>
      <c r="Q152" s="6">
        <v>30</v>
      </c>
      <c r="R152" s="6">
        <v>23</v>
      </c>
      <c r="S152" s="6"/>
      <c r="T152" s="6">
        <v>160</v>
      </c>
      <c r="U152" s="6">
        <f t="shared" si="11"/>
        <v>416</v>
      </c>
      <c r="V152" s="35">
        <f t="shared" si="10"/>
        <v>7.5120083787785759E-3</v>
      </c>
    </row>
    <row r="153" spans="1:22">
      <c r="A153" s="5" t="s">
        <v>61</v>
      </c>
      <c r="B153" s="6">
        <v>85</v>
      </c>
      <c r="C153" s="6">
        <v>72</v>
      </c>
      <c r="D153" s="6">
        <v>37</v>
      </c>
      <c r="E153" s="6">
        <v>51</v>
      </c>
      <c r="F153" s="6">
        <v>23</v>
      </c>
      <c r="G153" s="6">
        <v>69</v>
      </c>
      <c r="H153" s="6">
        <v>48</v>
      </c>
      <c r="I153" s="6">
        <v>385</v>
      </c>
      <c r="M153" s="5" t="s">
        <v>61</v>
      </c>
      <c r="N153" s="6">
        <v>85</v>
      </c>
      <c r="O153" s="6">
        <v>72</v>
      </c>
      <c r="P153" s="6">
        <v>37</v>
      </c>
      <c r="Q153" s="6">
        <v>51</v>
      </c>
      <c r="R153" s="6">
        <v>23</v>
      </c>
      <c r="S153" s="6">
        <v>69</v>
      </c>
      <c r="T153" s="6">
        <v>48</v>
      </c>
      <c r="U153" s="6">
        <f t="shared" si="11"/>
        <v>385</v>
      </c>
      <c r="V153" s="35">
        <f t="shared" si="10"/>
        <v>6.9522192928599801E-3</v>
      </c>
    </row>
    <row r="154" spans="1:22">
      <c r="A154" s="5" t="s">
        <v>207</v>
      </c>
      <c r="B154" s="6">
        <v>111</v>
      </c>
      <c r="C154" s="6">
        <v>103</v>
      </c>
      <c r="D154" s="6"/>
      <c r="E154" s="6">
        <v>83</v>
      </c>
      <c r="F154" s="6"/>
      <c r="G154" s="6"/>
      <c r="H154" s="6">
        <v>81</v>
      </c>
      <c r="I154" s="6">
        <v>378</v>
      </c>
      <c r="M154" s="5" t="s">
        <v>207</v>
      </c>
      <c r="N154" s="6">
        <v>111</v>
      </c>
      <c r="O154" s="6">
        <v>103</v>
      </c>
      <c r="P154" s="6"/>
      <c r="Q154" s="6">
        <v>83</v>
      </c>
      <c r="R154" s="6"/>
      <c r="S154" s="6"/>
      <c r="T154" s="6">
        <v>81</v>
      </c>
      <c r="U154" s="6">
        <f t="shared" si="11"/>
        <v>378</v>
      </c>
      <c r="V154" s="35">
        <f t="shared" si="10"/>
        <v>6.8258153057170722E-3</v>
      </c>
    </row>
    <row r="155" spans="1:22">
      <c r="A155" s="5" t="s">
        <v>191</v>
      </c>
      <c r="B155" s="6">
        <v>38</v>
      </c>
      <c r="C155" s="6">
        <v>39</v>
      </c>
      <c r="D155" s="6">
        <v>67</v>
      </c>
      <c r="E155" s="6">
        <v>65</v>
      </c>
      <c r="F155" s="6">
        <v>55</v>
      </c>
      <c r="G155" s="6">
        <v>75</v>
      </c>
      <c r="H155" s="6"/>
      <c r="I155" s="6">
        <v>339</v>
      </c>
      <c r="M155" s="5" t="s">
        <v>191</v>
      </c>
      <c r="N155" s="6">
        <v>38</v>
      </c>
      <c r="O155" s="6">
        <v>39</v>
      </c>
      <c r="P155" s="6">
        <v>67</v>
      </c>
      <c r="Q155" s="6">
        <v>65</v>
      </c>
      <c r="R155" s="6">
        <v>55</v>
      </c>
      <c r="S155" s="6">
        <v>75</v>
      </c>
      <c r="T155" s="6"/>
      <c r="U155" s="6">
        <f t="shared" si="11"/>
        <v>339</v>
      </c>
      <c r="V155" s="35">
        <f t="shared" si="10"/>
        <v>6.1215645202065804E-3</v>
      </c>
    </row>
    <row r="156" spans="1:22">
      <c r="A156" s="5" t="s">
        <v>101</v>
      </c>
      <c r="B156" s="6">
        <v>23</v>
      </c>
      <c r="C156" s="6">
        <v>184</v>
      </c>
      <c r="D156" s="6">
        <v>73</v>
      </c>
      <c r="E156" s="6"/>
      <c r="F156" s="6"/>
      <c r="G156" s="6"/>
      <c r="H156" s="6"/>
      <c r="I156" s="6">
        <v>280</v>
      </c>
      <c r="M156" s="5" t="s">
        <v>101</v>
      </c>
      <c r="N156" s="6">
        <v>23</v>
      </c>
      <c r="O156" s="6">
        <v>184</v>
      </c>
      <c r="P156" s="6">
        <v>73</v>
      </c>
      <c r="Q156" s="6"/>
      <c r="R156" s="6"/>
      <c r="S156" s="6"/>
      <c r="T156" s="6"/>
      <c r="U156" s="6">
        <f t="shared" si="11"/>
        <v>280</v>
      </c>
      <c r="V156" s="35">
        <f t="shared" si="10"/>
        <v>5.0561594857163493E-3</v>
      </c>
    </row>
    <row r="157" spans="1:22">
      <c r="A157" s="5" t="s">
        <v>94</v>
      </c>
      <c r="B157" s="6">
        <v>36</v>
      </c>
      <c r="C157" s="6"/>
      <c r="D157" s="6"/>
      <c r="E157" s="6">
        <v>18</v>
      </c>
      <c r="F157" s="6">
        <v>112</v>
      </c>
      <c r="G157" s="6">
        <v>68</v>
      </c>
      <c r="H157" s="6">
        <v>30</v>
      </c>
      <c r="I157" s="6">
        <v>264</v>
      </c>
      <c r="M157" s="5" t="s">
        <v>94</v>
      </c>
      <c r="N157" s="6">
        <v>36</v>
      </c>
      <c r="O157" s="6"/>
      <c r="P157" s="6"/>
      <c r="Q157" s="6">
        <v>18</v>
      </c>
      <c r="R157" s="6">
        <v>112</v>
      </c>
      <c r="S157" s="6">
        <v>68</v>
      </c>
      <c r="T157" s="6">
        <v>30</v>
      </c>
      <c r="U157" s="6">
        <f t="shared" si="11"/>
        <v>264</v>
      </c>
      <c r="V157" s="35">
        <f t="shared" si="10"/>
        <v>4.7672360865325582E-3</v>
      </c>
    </row>
    <row r="158" spans="1:22">
      <c r="A158" s="5" t="s">
        <v>83</v>
      </c>
      <c r="B158" s="6">
        <v>7</v>
      </c>
      <c r="C158" s="6">
        <v>7</v>
      </c>
      <c r="D158" s="6">
        <v>4</v>
      </c>
      <c r="E158" s="6">
        <v>15</v>
      </c>
      <c r="F158" s="6">
        <v>60</v>
      </c>
      <c r="G158" s="6">
        <v>79</v>
      </c>
      <c r="H158" s="6">
        <v>81</v>
      </c>
      <c r="I158" s="6">
        <v>253</v>
      </c>
      <c r="M158" s="5" t="s">
        <v>83</v>
      </c>
      <c r="N158" s="6">
        <v>7</v>
      </c>
      <c r="O158" s="6">
        <v>7</v>
      </c>
      <c r="P158" s="6">
        <v>4</v>
      </c>
      <c r="Q158" s="6">
        <v>15</v>
      </c>
      <c r="R158" s="6">
        <v>60</v>
      </c>
      <c r="S158" s="6">
        <v>79</v>
      </c>
      <c r="T158" s="6">
        <v>81</v>
      </c>
      <c r="U158" s="6">
        <f t="shared" si="11"/>
        <v>253</v>
      </c>
      <c r="V158" s="35">
        <f t="shared" si="10"/>
        <v>4.5686012495937019E-3</v>
      </c>
    </row>
    <row r="159" spans="1:22">
      <c r="A159" s="5" t="s">
        <v>11</v>
      </c>
      <c r="B159" s="6">
        <v>15</v>
      </c>
      <c r="C159" s="6">
        <v>19</v>
      </c>
      <c r="D159" s="6">
        <v>17</v>
      </c>
      <c r="E159" s="6">
        <v>50</v>
      </c>
      <c r="F159" s="6"/>
      <c r="G159" s="6">
        <v>59</v>
      </c>
      <c r="H159" s="6">
        <v>54</v>
      </c>
      <c r="I159" s="6">
        <v>214</v>
      </c>
      <c r="M159" s="5" t="s">
        <v>11</v>
      </c>
      <c r="N159" s="6">
        <v>15</v>
      </c>
      <c r="O159" s="6">
        <v>19</v>
      </c>
      <c r="P159" s="6">
        <v>17</v>
      </c>
      <c r="Q159" s="6">
        <v>50</v>
      </c>
      <c r="R159" s="6"/>
      <c r="S159" s="6">
        <v>59</v>
      </c>
      <c r="T159" s="6">
        <v>54</v>
      </c>
      <c r="U159" s="6">
        <f t="shared" si="11"/>
        <v>214</v>
      </c>
      <c r="V159" s="35">
        <f t="shared" si="10"/>
        <v>3.8643504640832101E-3</v>
      </c>
    </row>
    <row r="160" spans="1:22">
      <c r="A160" s="5" t="s">
        <v>282</v>
      </c>
      <c r="B160" s="6"/>
      <c r="C160" s="6">
        <v>11</v>
      </c>
      <c r="D160" s="6"/>
      <c r="E160" s="6">
        <v>11</v>
      </c>
      <c r="F160" s="6">
        <v>47</v>
      </c>
      <c r="G160" s="6">
        <v>64</v>
      </c>
      <c r="H160" s="6">
        <v>52</v>
      </c>
      <c r="I160" s="6">
        <v>185</v>
      </c>
      <c r="M160" s="5" t="s">
        <v>282</v>
      </c>
      <c r="N160" s="6"/>
      <c r="O160" s="6">
        <v>11</v>
      </c>
      <c r="P160" s="6"/>
      <c r="Q160" s="6">
        <v>11</v>
      </c>
      <c r="R160" s="6">
        <v>47</v>
      </c>
      <c r="S160" s="6">
        <v>64</v>
      </c>
      <c r="T160" s="6">
        <v>52</v>
      </c>
      <c r="U160" s="6">
        <f t="shared" si="11"/>
        <v>185</v>
      </c>
      <c r="V160" s="35">
        <f t="shared" si="10"/>
        <v>3.3406768030625881E-3</v>
      </c>
    </row>
    <row r="161" spans="1:22">
      <c r="A161" s="5" t="s">
        <v>502</v>
      </c>
      <c r="B161" s="6"/>
      <c r="C161" s="6"/>
      <c r="D161" s="6"/>
      <c r="E161" s="6"/>
      <c r="F161" s="6"/>
      <c r="G161" s="6"/>
      <c r="H161" s="6">
        <v>100</v>
      </c>
      <c r="I161" s="6">
        <v>100</v>
      </c>
      <c r="M161" s="5" t="s">
        <v>502</v>
      </c>
      <c r="N161" s="6"/>
      <c r="O161" s="6"/>
      <c r="P161" s="6"/>
      <c r="Q161" s="6"/>
      <c r="R161" s="6"/>
      <c r="S161" s="6"/>
      <c r="T161" s="6">
        <v>100</v>
      </c>
      <c r="U161" s="6">
        <f t="shared" si="11"/>
        <v>100</v>
      </c>
      <c r="V161" s="35">
        <f t="shared" si="10"/>
        <v>1.8057712448986962E-3</v>
      </c>
    </row>
    <row r="162" spans="1:22">
      <c r="A162" s="5" t="s">
        <v>200</v>
      </c>
      <c r="B162" s="6">
        <v>25</v>
      </c>
      <c r="C162" s="6"/>
      <c r="D162" s="6"/>
      <c r="E162" s="6"/>
      <c r="F162" s="6"/>
      <c r="G162" s="6">
        <v>41</v>
      </c>
      <c r="H162" s="6">
        <v>26</v>
      </c>
      <c r="I162" s="6">
        <v>92</v>
      </c>
      <c r="M162" s="5" t="s">
        <v>200</v>
      </c>
      <c r="N162" s="6">
        <v>25</v>
      </c>
      <c r="O162" s="6"/>
      <c r="P162" s="6"/>
      <c r="Q162" s="6"/>
      <c r="R162" s="6"/>
      <c r="S162" s="6">
        <v>41</v>
      </c>
      <c r="T162" s="6">
        <v>26</v>
      </c>
      <c r="U162" s="6">
        <f t="shared" si="11"/>
        <v>92</v>
      </c>
      <c r="V162" s="35">
        <f t="shared" si="10"/>
        <v>1.6613095453068005E-3</v>
      </c>
    </row>
    <row r="163" spans="1:22">
      <c r="A163" s="5" t="s">
        <v>501</v>
      </c>
      <c r="B163" s="6"/>
      <c r="C163" s="6"/>
      <c r="D163" s="6"/>
      <c r="E163" s="6"/>
      <c r="F163" s="6"/>
      <c r="G163" s="6"/>
      <c r="H163" s="6">
        <v>78</v>
      </c>
      <c r="I163" s="6">
        <v>78</v>
      </c>
      <c r="M163" s="5" t="s">
        <v>501</v>
      </c>
      <c r="N163" s="6"/>
      <c r="O163" s="6"/>
      <c r="P163" s="6"/>
      <c r="Q163" s="6"/>
      <c r="R163" s="6"/>
      <c r="S163" s="6"/>
      <c r="T163" s="6">
        <v>78</v>
      </c>
      <c r="U163" s="6">
        <f t="shared" si="11"/>
        <v>78</v>
      </c>
      <c r="V163" s="35">
        <f t="shared" si="10"/>
        <v>1.408501571020983E-3</v>
      </c>
    </row>
    <row r="164" spans="1:22">
      <c r="A164" s="5" t="s">
        <v>347</v>
      </c>
      <c r="B164" s="6"/>
      <c r="C164" s="6"/>
      <c r="D164" s="6"/>
      <c r="E164" s="6">
        <v>3</v>
      </c>
      <c r="F164" s="6">
        <v>24</v>
      </c>
      <c r="G164" s="6">
        <v>14</v>
      </c>
      <c r="H164" s="6">
        <v>21</v>
      </c>
      <c r="I164" s="6">
        <v>62</v>
      </c>
      <c r="M164" s="5" t="s">
        <v>347</v>
      </c>
      <c r="N164" s="6"/>
      <c r="O164" s="6"/>
      <c r="P164" s="6"/>
      <c r="Q164" s="6">
        <v>3</v>
      </c>
      <c r="R164" s="6">
        <v>24</v>
      </c>
      <c r="S164" s="6">
        <v>14</v>
      </c>
      <c r="T164" s="6">
        <v>21</v>
      </c>
      <c r="U164" s="6">
        <f t="shared" si="11"/>
        <v>62</v>
      </c>
      <c r="V164" s="35">
        <f t="shared" ref="V164:V165" si="12">+U164/$U$166</f>
        <v>1.1195781718371916E-3</v>
      </c>
    </row>
    <row r="165" spans="1:22">
      <c r="A165" s="5" t="s">
        <v>163</v>
      </c>
      <c r="B165" s="6">
        <v>7</v>
      </c>
      <c r="C165" s="6">
        <v>0</v>
      </c>
      <c r="D165" s="6"/>
      <c r="E165" s="6"/>
      <c r="F165" s="6"/>
      <c r="G165" s="6">
        <v>3</v>
      </c>
      <c r="H165" s="6">
        <v>7</v>
      </c>
      <c r="I165" s="6">
        <v>17</v>
      </c>
      <c r="M165" s="5" t="s">
        <v>163</v>
      </c>
      <c r="N165" s="6">
        <v>7</v>
      </c>
      <c r="O165" s="6">
        <v>0</v>
      </c>
      <c r="P165" s="6"/>
      <c r="Q165" s="6"/>
      <c r="R165" s="6"/>
      <c r="S165" s="6">
        <v>3</v>
      </c>
      <c r="T165" s="6">
        <v>7</v>
      </c>
      <c r="U165" s="6">
        <f t="shared" si="11"/>
        <v>17</v>
      </c>
      <c r="V165" s="35">
        <f t="shared" si="12"/>
        <v>3.0698111163277839E-4</v>
      </c>
    </row>
    <row r="166" spans="1:22" ht="13.8">
      <c r="A166" s="5" t="s">
        <v>421</v>
      </c>
      <c r="B166" s="6">
        <v>4725</v>
      </c>
      <c r="C166" s="6">
        <v>5065</v>
      </c>
      <c r="D166" s="6">
        <v>3669</v>
      </c>
      <c r="E166" s="6">
        <v>5928</v>
      </c>
      <c r="F166" s="6">
        <v>10174</v>
      </c>
      <c r="G166" s="6">
        <v>13764</v>
      </c>
      <c r="H166" s="6">
        <v>12053</v>
      </c>
      <c r="I166" s="6">
        <v>55378</v>
      </c>
      <c r="M166" s="50" t="s">
        <v>421</v>
      </c>
      <c r="N166" s="50">
        <f>SUM(N132:N165)</f>
        <v>4725</v>
      </c>
      <c r="O166" s="50">
        <f t="shared" ref="O166:U166" si="13">SUM(O132:O165)</f>
        <v>5065</v>
      </c>
      <c r="P166" s="50">
        <f t="shared" si="13"/>
        <v>3669</v>
      </c>
      <c r="Q166" s="50">
        <f t="shared" si="13"/>
        <v>5928</v>
      </c>
      <c r="R166" s="50">
        <f t="shared" si="13"/>
        <v>10174</v>
      </c>
      <c r="S166" s="50">
        <f t="shared" si="13"/>
        <v>13764</v>
      </c>
      <c r="T166" s="50">
        <f t="shared" si="13"/>
        <v>12053</v>
      </c>
      <c r="U166" s="50">
        <f t="shared" si="13"/>
        <v>55378</v>
      </c>
      <c r="V166" s="51">
        <f>+U166/$U$166</f>
        <v>1</v>
      </c>
    </row>
    <row r="167" spans="1:22" ht="17.399999999999999">
      <c r="A167" s="5"/>
      <c r="B167" s="6"/>
      <c r="C167" s="6"/>
      <c r="D167" s="6"/>
      <c r="E167" s="6"/>
      <c r="F167" s="6"/>
      <c r="G167" s="6"/>
      <c r="H167" s="6"/>
      <c r="I167" s="6"/>
      <c r="M167" s="38"/>
    </row>
    <row r="168" spans="1:22" ht="17.399999999999999">
      <c r="A168" s="5"/>
      <c r="B168" s="6"/>
      <c r="C168" s="6"/>
      <c r="D168" s="6"/>
      <c r="E168" s="6"/>
      <c r="F168" s="6"/>
      <c r="G168" s="6"/>
      <c r="H168" s="6"/>
      <c r="I168" s="6"/>
      <c r="M168" s="38" t="s">
        <v>450</v>
      </c>
    </row>
    <row r="169" spans="1:22">
      <c r="A169" s="4" t="s">
        <v>445</v>
      </c>
      <c r="B169" s="4" t="s">
        <v>432</v>
      </c>
    </row>
    <row r="170" spans="1:22" ht="41.4">
      <c r="A170" s="4" t="s">
        <v>414</v>
      </c>
      <c r="B170" t="s">
        <v>415</v>
      </c>
      <c r="C170" t="s">
        <v>416</v>
      </c>
      <c r="D170" t="s">
        <v>417</v>
      </c>
      <c r="E170" t="s">
        <v>418</v>
      </c>
      <c r="F170" t="s">
        <v>419</v>
      </c>
      <c r="G170" t="s">
        <v>420</v>
      </c>
      <c r="H170" t="s">
        <v>512</v>
      </c>
      <c r="I170" t="s">
        <v>421</v>
      </c>
      <c r="M170" s="50" t="s">
        <v>435</v>
      </c>
      <c r="N170" s="50" t="s">
        <v>415</v>
      </c>
      <c r="O170" s="50" t="s">
        <v>416</v>
      </c>
      <c r="P170" s="50" t="s">
        <v>417</v>
      </c>
      <c r="Q170" s="50" t="s">
        <v>418</v>
      </c>
      <c r="R170" s="50" t="s">
        <v>419</v>
      </c>
      <c r="S170" s="50" t="s">
        <v>420</v>
      </c>
      <c r="T170" s="39" t="s">
        <v>512</v>
      </c>
      <c r="U170" s="39" t="s">
        <v>516</v>
      </c>
      <c r="V170" s="40" t="s">
        <v>499</v>
      </c>
    </row>
    <row r="171" spans="1:22">
      <c r="A171" s="5" t="s">
        <v>106</v>
      </c>
      <c r="B171" s="6">
        <v>1468.5</v>
      </c>
      <c r="C171" s="6">
        <v>1129</v>
      </c>
      <c r="D171" s="6">
        <v>1056</v>
      </c>
      <c r="E171" s="6">
        <v>265</v>
      </c>
      <c r="F171" s="6">
        <v>429</v>
      </c>
      <c r="G171" s="6">
        <v>1565.5</v>
      </c>
      <c r="H171" s="6">
        <v>1663</v>
      </c>
      <c r="I171" s="6">
        <v>7576</v>
      </c>
      <c r="M171" s="5" t="s">
        <v>106</v>
      </c>
      <c r="N171" s="6">
        <v>1468.5</v>
      </c>
      <c r="O171" s="6">
        <v>1129</v>
      </c>
      <c r="P171" s="6">
        <v>1056</v>
      </c>
      <c r="Q171" s="6">
        <v>265</v>
      </c>
      <c r="R171" s="6">
        <v>429</v>
      </c>
      <c r="S171" s="6">
        <v>1565.5</v>
      </c>
      <c r="T171" s="6">
        <v>1663</v>
      </c>
      <c r="U171" s="6">
        <f t="shared" ref="U171:U204" si="14">SUM(N171:T171)</f>
        <v>7576</v>
      </c>
      <c r="V171" s="35">
        <f>+U171/$U$205</f>
        <v>0.19575678225805501</v>
      </c>
    </row>
    <row r="172" spans="1:22">
      <c r="A172" s="5" t="s">
        <v>39</v>
      </c>
      <c r="B172" s="6">
        <v>906.56666666666661</v>
      </c>
      <c r="C172" s="6">
        <v>589</v>
      </c>
      <c r="D172" s="6">
        <v>1328.9999999999998</v>
      </c>
      <c r="E172" s="6">
        <v>675</v>
      </c>
      <c r="F172" s="6"/>
      <c r="G172" s="6">
        <v>1070.7666666666667</v>
      </c>
      <c r="H172" s="6">
        <v>1234.9000000000003</v>
      </c>
      <c r="I172" s="6">
        <v>5805.2333333333336</v>
      </c>
      <c r="M172" s="5" t="s">
        <v>39</v>
      </c>
      <c r="N172" s="6">
        <v>906.56666666666661</v>
      </c>
      <c r="O172" s="6">
        <v>589</v>
      </c>
      <c r="P172" s="6">
        <v>1328.9999999999998</v>
      </c>
      <c r="Q172" s="6">
        <v>675</v>
      </c>
      <c r="R172" s="6"/>
      <c r="S172" s="6">
        <v>1070.7666666666667</v>
      </c>
      <c r="T172" s="6">
        <v>1234.9000000000003</v>
      </c>
      <c r="U172" s="6">
        <f t="shared" si="14"/>
        <v>5805.2333333333336</v>
      </c>
      <c r="V172" s="35">
        <f t="shared" ref="V172:V204" si="15">+U172/$U$205</f>
        <v>0.15000182122367162</v>
      </c>
    </row>
    <row r="173" spans="1:22">
      <c r="A173" s="5" t="s">
        <v>291</v>
      </c>
      <c r="B173" s="6"/>
      <c r="C173" s="6">
        <v>611.1</v>
      </c>
      <c r="D173" s="6">
        <v>487.69999999999993</v>
      </c>
      <c r="E173" s="6"/>
      <c r="F173" s="6">
        <v>1241.0333333333328</v>
      </c>
      <c r="G173" s="6">
        <v>983.73333333333346</v>
      </c>
      <c r="H173" s="6">
        <v>182.74966666666671</v>
      </c>
      <c r="I173" s="6">
        <v>3506.3163333333332</v>
      </c>
      <c r="M173" s="5" t="s">
        <v>291</v>
      </c>
      <c r="N173" s="6"/>
      <c r="O173" s="6">
        <v>611.1</v>
      </c>
      <c r="P173" s="6">
        <v>487.69999999999993</v>
      </c>
      <c r="Q173" s="6"/>
      <c r="R173" s="6">
        <v>1241.0333333333328</v>
      </c>
      <c r="S173" s="6">
        <v>983.73333333333346</v>
      </c>
      <c r="T173" s="6">
        <v>182.74966666666671</v>
      </c>
      <c r="U173" s="6">
        <f t="shared" si="14"/>
        <v>3506.3163333333332</v>
      </c>
      <c r="V173" s="35">
        <f t="shared" si="15"/>
        <v>9.0599947596646663E-2</v>
      </c>
    </row>
    <row r="174" spans="1:22">
      <c r="A174" s="5" t="s">
        <v>23</v>
      </c>
      <c r="B174" s="6">
        <v>298.43333333333334</v>
      </c>
      <c r="C174" s="6">
        <v>343.90000000000003</v>
      </c>
      <c r="D174" s="6">
        <v>347.69999999999993</v>
      </c>
      <c r="E174" s="6">
        <v>297</v>
      </c>
      <c r="F174" s="6">
        <v>254.63333333333335</v>
      </c>
      <c r="G174" s="6">
        <v>270.10000000000002</v>
      </c>
      <c r="H174" s="6">
        <v>201.9</v>
      </c>
      <c r="I174" s="6">
        <v>2013.666666666667</v>
      </c>
      <c r="M174" s="5" t="s">
        <v>23</v>
      </c>
      <c r="N174" s="6">
        <v>298.43333333333334</v>
      </c>
      <c r="O174" s="6">
        <v>343.90000000000003</v>
      </c>
      <c r="P174" s="6">
        <v>347.69999999999993</v>
      </c>
      <c r="Q174" s="6">
        <v>297</v>
      </c>
      <c r="R174" s="6">
        <v>254.63333333333335</v>
      </c>
      <c r="S174" s="6">
        <v>270.10000000000002</v>
      </c>
      <c r="T174" s="6">
        <v>201.9</v>
      </c>
      <c r="U174" s="6">
        <f t="shared" si="14"/>
        <v>2013.666666666667</v>
      </c>
      <c r="V174" s="35">
        <f t="shared" si="15"/>
        <v>5.2031270750656042E-2</v>
      </c>
    </row>
    <row r="175" spans="1:22">
      <c r="A175" s="5" t="s">
        <v>181</v>
      </c>
      <c r="B175" s="6">
        <v>117.5</v>
      </c>
      <c r="C175" s="6">
        <v>139</v>
      </c>
      <c r="D175" s="6">
        <v>56</v>
      </c>
      <c r="E175" s="6">
        <v>231.5</v>
      </c>
      <c r="F175" s="6">
        <v>402.16666666666663</v>
      </c>
      <c r="G175" s="6">
        <v>455</v>
      </c>
      <c r="H175" s="6">
        <v>351.5</v>
      </c>
      <c r="I175" s="6">
        <v>1752.6666666666665</v>
      </c>
      <c r="M175" s="5" t="s">
        <v>181</v>
      </c>
      <c r="N175" s="6">
        <v>117.5</v>
      </c>
      <c r="O175" s="6">
        <v>139</v>
      </c>
      <c r="P175" s="6">
        <v>56</v>
      </c>
      <c r="Q175" s="6">
        <v>231.5</v>
      </c>
      <c r="R175" s="6">
        <v>402.16666666666663</v>
      </c>
      <c r="S175" s="6">
        <v>455</v>
      </c>
      <c r="T175" s="6">
        <v>351.5</v>
      </c>
      <c r="U175" s="6">
        <f t="shared" si="14"/>
        <v>1752.6666666666665</v>
      </c>
      <c r="V175" s="35">
        <f t="shared" si="15"/>
        <v>4.5287273896200859E-2</v>
      </c>
    </row>
    <row r="176" spans="1:22">
      <c r="A176" s="5" t="s">
        <v>152</v>
      </c>
      <c r="B176" s="6">
        <v>121.5</v>
      </c>
      <c r="C176" s="6">
        <v>174.5</v>
      </c>
      <c r="D176" s="6">
        <v>85.916666666666671</v>
      </c>
      <c r="E176" s="6">
        <v>250</v>
      </c>
      <c r="F176" s="6">
        <v>339.41666666666663</v>
      </c>
      <c r="G176" s="6">
        <v>426</v>
      </c>
      <c r="H176" s="6">
        <v>345.16666666666669</v>
      </c>
      <c r="I176" s="6">
        <v>1742.5000000000002</v>
      </c>
      <c r="M176" s="5" t="s">
        <v>152</v>
      </c>
      <c r="N176" s="6">
        <v>121.5</v>
      </c>
      <c r="O176" s="6">
        <v>174.5</v>
      </c>
      <c r="P176" s="6">
        <v>85.916666666666671</v>
      </c>
      <c r="Q176" s="6">
        <v>250</v>
      </c>
      <c r="R176" s="6">
        <v>339.41666666666663</v>
      </c>
      <c r="S176" s="6">
        <v>426</v>
      </c>
      <c r="T176" s="6">
        <v>345.16666666666669</v>
      </c>
      <c r="U176" s="6">
        <f t="shared" si="14"/>
        <v>1742.5000000000002</v>
      </c>
      <c r="V176" s="35">
        <f t="shared" si="15"/>
        <v>4.5024576700720811E-2</v>
      </c>
    </row>
    <row r="177" spans="1:22">
      <c r="A177" s="5" t="s">
        <v>67</v>
      </c>
      <c r="B177" s="6">
        <v>233.10000000000002</v>
      </c>
      <c r="C177" s="6">
        <v>214.8</v>
      </c>
      <c r="D177" s="6">
        <v>230.5</v>
      </c>
      <c r="E177" s="6">
        <v>221.29999999999998</v>
      </c>
      <c r="F177" s="6">
        <v>228</v>
      </c>
      <c r="G177" s="6">
        <v>256.7</v>
      </c>
      <c r="H177" s="6">
        <v>285.5</v>
      </c>
      <c r="I177" s="6">
        <v>1669.9</v>
      </c>
      <c r="M177" s="5" t="s">
        <v>67</v>
      </c>
      <c r="N177" s="6">
        <v>233.10000000000002</v>
      </c>
      <c r="O177" s="6">
        <v>214.8</v>
      </c>
      <c r="P177" s="6">
        <v>230.5</v>
      </c>
      <c r="Q177" s="6">
        <v>221.29999999999998</v>
      </c>
      <c r="R177" s="6">
        <v>228</v>
      </c>
      <c r="S177" s="6">
        <v>256.7</v>
      </c>
      <c r="T177" s="6">
        <v>285.5</v>
      </c>
      <c r="U177" s="6">
        <f t="shared" si="14"/>
        <v>1669.9</v>
      </c>
      <c r="V177" s="35">
        <f t="shared" si="15"/>
        <v>4.3148660334309141E-2</v>
      </c>
    </row>
    <row r="178" spans="1:22">
      <c r="A178" s="5" t="s">
        <v>168</v>
      </c>
      <c r="B178" s="6">
        <v>52</v>
      </c>
      <c r="C178" s="6">
        <v>33</v>
      </c>
      <c r="D178" s="6">
        <v>41</v>
      </c>
      <c r="E178" s="6">
        <v>148.5</v>
      </c>
      <c r="F178" s="6">
        <v>367</v>
      </c>
      <c r="G178" s="6">
        <v>371.5</v>
      </c>
      <c r="H178" s="6">
        <v>300</v>
      </c>
      <c r="I178" s="6">
        <v>1313</v>
      </c>
      <c r="M178" s="5" t="s">
        <v>168</v>
      </c>
      <c r="N178" s="6">
        <v>52</v>
      </c>
      <c r="O178" s="6">
        <v>33</v>
      </c>
      <c r="P178" s="6">
        <v>41</v>
      </c>
      <c r="Q178" s="6">
        <v>148.5</v>
      </c>
      <c r="R178" s="6">
        <v>367</v>
      </c>
      <c r="S178" s="6">
        <v>371.5</v>
      </c>
      <c r="T178" s="6">
        <v>300</v>
      </c>
      <c r="U178" s="6">
        <f t="shared" si="14"/>
        <v>1313</v>
      </c>
      <c r="V178" s="35">
        <f t="shared" si="15"/>
        <v>3.3926696819538839E-2</v>
      </c>
    </row>
    <row r="179" spans="1:22">
      <c r="A179" s="5" t="s">
        <v>311</v>
      </c>
      <c r="B179" s="6"/>
      <c r="C179" s="6"/>
      <c r="D179" s="6">
        <v>177.15</v>
      </c>
      <c r="E179" s="6">
        <v>193</v>
      </c>
      <c r="F179" s="6">
        <v>179.25</v>
      </c>
      <c r="G179" s="6">
        <v>368.2833333333333</v>
      </c>
      <c r="H179" s="6">
        <v>278.02666666666664</v>
      </c>
      <c r="I179" s="6">
        <v>1195.71</v>
      </c>
      <c r="M179" s="5" t="s">
        <v>311</v>
      </c>
      <c r="N179" s="6"/>
      <c r="O179" s="6"/>
      <c r="P179" s="6">
        <v>177.15</v>
      </c>
      <c r="Q179" s="6">
        <v>193</v>
      </c>
      <c r="R179" s="6">
        <v>179.25</v>
      </c>
      <c r="S179" s="6">
        <v>368.2833333333333</v>
      </c>
      <c r="T179" s="6">
        <v>278.02666666666664</v>
      </c>
      <c r="U179" s="6">
        <f t="shared" si="14"/>
        <v>1195.71</v>
      </c>
      <c r="V179" s="35">
        <f t="shared" si="15"/>
        <v>3.0896032485979271E-2</v>
      </c>
    </row>
    <row r="180" spans="1:22">
      <c r="A180" s="5" t="s">
        <v>261</v>
      </c>
      <c r="B180" s="6"/>
      <c r="C180" s="6">
        <v>244.8</v>
      </c>
      <c r="D180" s="6">
        <v>176.5</v>
      </c>
      <c r="E180" s="6">
        <v>219.7</v>
      </c>
      <c r="F180" s="6">
        <v>175.16666666666669</v>
      </c>
      <c r="G180" s="6">
        <v>156.96666666666667</v>
      </c>
      <c r="H180" s="6">
        <v>172.13333333333333</v>
      </c>
      <c r="I180" s="6">
        <v>1145.2666666666669</v>
      </c>
      <c r="M180" s="5" t="s">
        <v>261</v>
      </c>
      <c r="N180" s="6"/>
      <c r="O180" s="6">
        <v>244.8</v>
      </c>
      <c r="P180" s="6">
        <v>176.5</v>
      </c>
      <c r="Q180" s="6">
        <v>219.7</v>
      </c>
      <c r="R180" s="6">
        <v>175.16666666666669</v>
      </c>
      <c r="S180" s="6">
        <v>156.96666666666667</v>
      </c>
      <c r="T180" s="6">
        <v>172.13333333333333</v>
      </c>
      <c r="U180" s="6">
        <f t="shared" si="14"/>
        <v>1145.2666666666669</v>
      </c>
      <c r="V180" s="35">
        <f t="shared" si="15"/>
        <v>2.9592623745258072E-2</v>
      </c>
    </row>
    <row r="181" spans="1:22">
      <c r="A181" s="5" t="s">
        <v>83</v>
      </c>
      <c r="B181" s="6">
        <v>32.5</v>
      </c>
      <c r="C181" s="6">
        <v>150</v>
      </c>
      <c r="D181" s="6">
        <v>12</v>
      </c>
      <c r="E181" s="6">
        <v>112.91666666666667</v>
      </c>
      <c r="F181" s="6">
        <v>224.16666666666666</v>
      </c>
      <c r="G181" s="6">
        <v>297</v>
      </c>
      <c r="H181" s="6">
        <v>300.66666666666669</v>
      </c>
      <c r="I181" s="6">
        <v>1129.25</v>
      </c>
      <c r="M181" s="5" t="s">
        <v>83</v>
      </c>
      <c r="N181" s="6">
        <v>32.5</v>
      </c>
      <c r="O181" s="6">
        <v>150</v>
      </c>
      <c r="P181" s="6">
        <v>12</v>
      </c>
      <c r="Q181" s="6">
        <v>112.91666666666667</v>
      </c>
      <c r="R181" s="6">
        <v>224.16666666666666</v>
      </c>
      <c r="S181" s="6">
        <v>297</v>
      </c>
      <c r="T181" s="6">
        <v>300.66666666666669</v>
      </c>
      <c r="U181" s="6">
        <f t="shared" si="14"/>
        <v>1129.25</v>
      </c>
      <c r="V181" s="35">
        <f t="shared" si="15"/>
        <v>2.9178767999591949E-2</v>
      </c>
    </row>
    <row r="182" spans="1:22">
      <c r="A182" s="5" t="s">
        <v>11</v>
      </c>
      <c r="B182" s="6">
        <v>63</v>
      </c>
      <c r="C182" s="6">
        <v>207</v>
      </c>
      <c r="D182" s="6">
        <v>32</v>
      </c>
      <c r="E182" s="6">
        <v>308.7166666666667</v>
      </c>
      <c r="F182" s="6"/>
      <c r="G182" s="6">
        <v>269.16666666666669</v>
      </c>
      <c r="H182" s="6">
        <v>164.6</v>
      </c>
      <c r="I182" s="6">
        <v>1044.4833333333333</v>
      </c>
      <c r="M182" s="5" t="s">
        <v>11</v>
      </c>
      <c r="N182" s="6">
        <v>63</v>
      </c>
      <c r="O182" s="6">
        <v>207</v>
      </c>
      <c r="P182" s="6">
        <v>32</v>
      </c>
      <c r="Q182" s="6">
        <v>308.7166666666667</v>
      </c>
      <c r="R182" s="6"/>
      <c r="S182" s="6">
        <v>269.16666666666669</v>
      </c>
      <c r="T182" s="6">
        <v>164.6</v>
      </c>
      <c r="U182" s="6">
        <f t="shared" si="14"/>
        <v>1044.4833333333333</v>
      </c>
      <c r="V182" s="35">
        <f t="shared" si="15"/>
        <v>2.6988476300884481E-2</v>
      </c>
    </row>
    <row r="183" spans="1:22">
      <c r="A183" s="5" t="s">
        <v>214</v>
      </c>
      <c r="B183" s="6">
        <v>167.31666666666666</v>
      </c>
      <c r="C183" s="6">
        <v>214.45</v>
      </c>
      <c r="D183" s="6"/>
      <c r="E183" s="6">
        <v>221.21666666666664</v>
      </c>
      <c r="F183" s="6"/>
      <c r="G183" s="6">
        <v>144.15</v>
      </c>
      <c r="H183" s="6">
        <v>239.05</v>
      </c>
      <c r="I183" s="6">
        <v>986.18333333333339</v>
      </c>
      <c r="M183" s="5" t="s">
        <v>214</v>
      </c>
      <c r="N183" s="6">
        <v>167.31666666666666</v>
      </c>
      <c r="O183" s="6">
        <v>214.45</v>
      </c>
      <c r="P183" s="6"/>
      <c r="Q183" s="6">
        <v>221.21666666666664</v>
      </c>
      <c r="R183" s="6"/>
      <c r="S183" s="6">
        <v>144.15</v>
      </c>
      <c r="T183" s="6">
        <v>239.05</v>
      </c>
      <c r="U183" s="6">
        <f t="shared" si="14"/>
        <v>986.18333333333339</v>
      </c>
      <c r="V183" s="35">
        <f t="shared" si="15"/>
        <v>2.5482058612705416E-2</v>
      </c>
    </row>
    <row r="184" spans="1:22">
      <c r="A184" s="5" t="s">
        <v>254</v>
      </c>
      <c r="B184" s="6"/>
      <c r="C184" s="6">
        <v>3</v>
      </c>
      <c r="D184" s="6"/>
      <c r="E184" s="6">
        <v>309</v>
      </c>
      <c r="F184" s="6">
        <v>310.38333333333333</v>
      </c>
      <c r="G184" s="6">
        <v>220.26666666666665</v>
      </c>
      <c r="H184" s="6">
        <v>132.15833333333333</v>
      </c>
      <c r="I184" s="6">
        <v>974.80833333333328</v>
      </c>
      <c r="M184" s="5" t="s">
        <v>254</v>
      </c>
      <c r="N184" s="6"/>
      <c r="O184" s="6">
        <v>3</v>
      </c>
      <c r="P184" s="6"/>
      <c r="Q184" s="6">
        <v>309</v>
      </c>
      <c r="R184" s="6">
        <v>310.38333333333333</v>
      </c>
      <c r="S184" s="6">
        <v>220.26666666666665</v>
      </c>
      <c r="T184" s="6">
        <v>132.15833333333333</v>
      </c>
      <c r="U184" s="6">
        <f t="shared" si="14"/>
        <v>974.80833333333328</v>
      </c>
      <c r="V184" s="35">
        <f t="shared" si="15"/>
        <v>2.5188139209565842E-2</v>
      </c>
    </row>
    <row r="185" spans="1:22">
      <c r="A185" s="5" t="s">
        <v>173</v>
      </c>
      <c r="B185" s="6">
        <v>103</v>
      </c>
      <c r="C185" s="6">
        <v>24.083333333333336</v>
      </c>
      <c r="D185" s="6">
        <v>15</v>
      </c>
      <c r="E185" s="6">
        <v>97</v>
      </c>
      <c r="F185" s="6">
        <v>222.66666666666669</v>
      </c>
      <c r="G185" s="6">
        <v>252.66666666666669</v>
      </c>
      <c r="H185" s="6">
        <v>246.83333333333334</v>
      </c>
      <c r="I185" s="6">
        <v>961.25000000000011</v>
      </c>
      <c r="M185" s="5" t="s">
        <v>173</v>
      </c>
      <c r="N185" s="6">
        <v>103</v>
      </c>
      <c r="O185" s="6">
        <v>24.083333333333336</v>
      </c>
      <c r="P185" s="6">
        <v>15</v>
      </c>
      <c r="Q185" s="6">
        <v>97</v>
      </c>
      <c r="R185" s="6">
        <v>222.66666666666669</v>
      </c>
      <c r="S185" s="6">
        <v>252.66666666666669</v>
      </c>
      <c r="T185" s="6">
        <v>246.83333333333334</v>
      </c>
      <c r="U185" s="6">
        <f t="shared" si="14"/>
        <v>961.25000000000011</v>
      </c>
      <c r="V185" s="35">
        <f t="shared" si="15"/>
        <v>2.4837804507069086E-2</v>
      </c>
    </row>
    <row r="186" spans="1:22">
      <c r="A186" s="5" t="s">
        <v>230</v>
      </c>
      <c r="B186" s="6">
        <v>154.5</v>
      </c>
      <c r="C186" s="6">
        <v>81.633333333333326</v>
      </c>
      <c r="D186" s="6">
        <v>182</v>
      </c>
      <c r="E186" s="6">
        <v>168.1</v>
      </c>
      <c r="F186" s="6">
        <v>91</v>
      </c>
      <c r="G186" s="6">
        <v>115.5</v>
      </c>
      <c r="H186" s="6">
        <v>96.833333333333329</v>
      </c>
      <c r="I186" s="6">
        <v>889.56666666666672</v>
      </c>
      <c r="M186" s="5" t="s">
        <v>230</v>
      </c>
      <c r="N186" s="6">
        <v>154.5</v>
      </c>
      <c r="O186" s="6">
        <v>81.633333333333326</v>
      </c>
      <c r="P186" s="6">
        <v>182</v>
      </c>
      <c r="Q186" s="6">
        <v>168.1</v>
      </c>
      <c r="R186" s="6">
        <v>91</v>
      </c>
      <c r="S186" s="6">
        <v>115.5</v>
      </c>
      <c r="T186" s="6">
        <v>96.833333333333329</v>
      </c>
      <c r="U186" s="6">
        <f t="shared" si="14"/>
        <v>889.56666666666672</v>
      </c>
      <c r="V186" s="35">
        <f t="shared" si="15"/>
        <v>2.2985573953364636E-2</v>
      </c>
    </row>
    <row r="187" spans="1:22">
      <c r="A187" s="5" t="s">
        <v>236</v>
      </c>
      <c r="B187" s="6">
        <v>120.25</v>
      </c>
      <c r="C187" s="6">
        <v>127</v>
      </c>
      <c r="D187" s="6">
        <v>72.166666666666657</v>
      </c>
      <c r="E187" s="6">
        <v>109.16666666666667</v>
      </c>
      <c r="F187" s="6">
        <v>140.26666666666668</v>
      </c>
      <c r="G187" s="6">
        <v>133.26666666666665</v>
      </c>
      <c r="H187" s="6">
        <v>160.02833333333336</v>
      </c>
      <c r="I187" s="6">
        <v>862.14499999999998</v>
      </c>
      <c r="M187" s="5" t="s">
        <v>236</v>
      </c>
      <c r="N187" s="6">
        <v>120.25</v>
      </c>
      <c r="O187" s="6">
        <v>127</v>
      </c>
      <c r="P187" s="6">
        <v>72.166666666666657</v>
      </c>
      <c r="Q187" s="6">
        <v>109.16666666666667</v>
      </c>
      <c r="R187" s="6">
        <v>140.26666666666668</v>
      </c>
      <c r="S187" s="6">
        <v>133.26666666666665</v>
      </c>
      <c r="T187" s="6">
        <v>160.02833333333336</v>
      </c>
      <c r="U187" s="6">
        <f t="shared" si="14"/>
        <v>862.14499999999998</v>
      </c>
      <c r="V187" s="35">
        <f t="shared" si="15"/>
        <v>2.227702363250671E-2</v>
      </c>
    </row>
    <row r="188" spans="1:22">
      <c r="A188" s="5" t="s">
        <v>77</v>
      </c>
      <c r="B188" s="6">
        <v>86.816666666666663</v>
      </c>
      <c r="C188" s="6">
        <v>35.983333333333334</v>
      </c>
      <c r="D188" s="6">
        <v>138</v>
      </c>
      <c r="E188" s="6">
        <v>73.8</v>
      </c>
      <c r="F188" s="6">
        <v>78.75</v>
      </c>
      <c r="G188" s="6">
        <v>48</v>
      </c>
      <c r="H188" s="6">
        <v>201.3</v>
      </c>
      <c r="I188" s="6">
        <v>662.65000000000009</v>
      </c>
      <c r="M188" s="5" t="s">
        <v>77</v>
      </c>
      <c r="N188" s="6">
        <v>86.816666666666663</v>
      </c>
      <c r="O188" s="6">
        <v>35.983333333333334</v>
      </c>
      <c r="P188" s="6">
        <v>138</v>
      </c>
      <c r="Q188" s="6">
        <v>73.8</v>
      </c>
      <c r="R188" s="6">
        <v>78.75</v>
      </c>
      <c r="S188" s="6">
        <v>48</v>
      </c>
      <c r="T188" s="6">
        <v>201.3</v>
      </c>
      <c r="U188" s="6">
        <f t="shared" si="14"/>
        <v>662.65000000000009</v>
      </c>
      <c r="V188" s="35">
        <f t="shared" si="15"/>
        <v>1.7122258680477846E-2</v>
      </c>
    </row>
    <row r="189" spans="1:22">
      <c r="A189" s="5" t="s">
        <v>221</v>
      </c>
      <c r="B189" s="6">
        <v>130.83333333333331</v>
      </c>
      <c r="C189" s="6">
        <v>68.7</v>
      </c>
      <c r="D189" s="6"/>
      <c r="E189" s="6">
        <v>112.43333333333334</v>
      </c>
      <c r="F189" s="6">
        <v>125.7</v>
      </c>
      <c r="G189" s="6"/>
      <c r="H189" s="6">
        <v>118.80000000000001</v>
      </c>
      <c r="I189" s="6">
        <v>556.4666666666667</v>
      </c>
      <c r="M189" s="5" t="s">
        <v>221</v>
      </c>
      <c r="N189" s="6">
        <v>130.83333333333331</v>
      </c>
      <c r="O189" s="6">
        <v>68.7</v>
      </c>
      <c r="P189" s="6"/>
      <c r="Q189" s="6">
        <v>112.43333333333334</v>
      </c>
      <c r="R189" s="6">
        <v>125.7</v>
      </c>
      <c r="S189" s="6"/>
      <c r="T189" s="6">
        <v>118.80000000000001</v>
      </c>
      <c r="U189" s="6">
        <f t="shared" si="14"/>
        <v>556.4666666666667</v>
      </c>
      <c r="V189" s="35">
        <f t="shared" si="15"/>
        <v>1.4378580266701736E-2</v>
      </c>
    </row>
    <row r="190" spans="1:22">
      <c r="A190" s="5" t="s">
        <v>249</v>
      </c>
      <c r="B190" s="6"/>
      <c r="C190" s="6">
        <v>4</v>
      </c>
      <c r="D190" s="6"/>
      <c r="E190" s="6"/>
      <c r="F190" s="6">
        <v>141</v>
      </c>
      <c r="G190" s="6">
        <v>173</v>
      </c>
      <c r="H190" s="6">
        <v>52.006</v>
      </c>
      <c r="I190" s="6">
        <v>370.00599999999997</v>
      </c>
      <c r="M190" s="5" t="s">
        <v>249</v>
      </c>
      <c r="N190" s="6"/>
      <c r="O190" s="6">
        <v>4</v>
      </c>
      <c r="P190" s="6"/>
      <c r="Q190" s="6"/>
      <c r="R190" s="6">
        <v>141</v>
      </c>
      <c r="S190" s="6">
        <v>173</v>
      </c>
      <c r="T190" s="6">
        <v>52.006</v>
      </c>
      <c r="U190" s="6">
        <f t="shared" si="14"/>
        <v>370.00599999999997</v>
      </c>
      <c r="V190" s="35">
        <f t="shared" si="15"/>
        <v>9.5606103453239038E-3</v>
      </c>
    </row>
    <row r="191" spans="1:22">
      <c r="A191" s="5" t="s">
        <v>200</v>
      </c>
      <c r="B191" s="6">
        <v>67.650000000000006</v>
      </c>
      <c r="C191" s="6"/>
      <c r="D191" s="6"/>
      <c r="E191" s="6"/>
      <c r="F191" s="6"/>
      <c r="G191" s="6">
        <v>197.65</v>
      </c>
      <c r="H191" s="6">
        <v>69.38333333333334</v>
      </c>
      <c r="I191" s="6">
        <v>334.68333333333334</v>
      </c>
      <c r="M191" s="5" t="s">
        <v>200</v>
      </c>
      <c r="N191" s="6">
        <v>67.650000000000006</v>
      </c>
      <c r="O191" s="6"/>
      <c r="P191" s="6"/>
      <c r="Q191" s="6"/>
      <c r="R191" s="6"/>
      <c r="S191" s="6">
        <v>197.65</v>
      </c>
      <c r="T191" s="6">
        <v>69.38333333333334</v>
      </c>
      <c r="U191" s="6">
        <f t="shared" si="14"/>
        <v>334.68333333333334</v>
      </c>
      <c r="V191" s="35">
        <f t="shared" si="15"/>
        <v>8.6479055449753661E-3</v>
      </c>
    </row>
    <row r="192" spans="1:22">
      <c r="A192" s="5" t="s">
        <v>207</v>
      </c>
      <c r="B192" s="6">
        <v>86.3</v>
      </c>
      <c r="C192" s="6">
        <v>70.900000000000006</v>
      </c>
      <c r="D192" s="6"/>
      <c r="E192" s="6">
        <v>63.900000000000006</v>
      </c>
      <c r="F192" s="6"/>
      <c r="G192" s="6"/>
      <c r="H192" s="6">
        <v>94.9</v>
      </c>
      <c r="I192" s="6">
        <v>316</v>
      </c>
      <c r="M192" s="5" t="s">
        <v>207</v>
      </c>
      <c r="N192" s="6">
        <v>86.3</v>
      </c>
      <c r="O192" s="6">
        <v>70.900000000000006</v>
      </c>
      <c r="P192" s="6"/>
      <c r="Q192" s="6">
        <v>63.900000000000006</v>
      </c>
      <c r="R192" s="6"/>
      <c r="S192" s="6"/>
      <c r="T192" s="6">
        <v>94.9</v>
      </c>
      <c r="U192" s="6">
        <f t="shared" si="14"/>
        <v>316</v>
      </c>
      <c r="V192" s="35">
        <f t="shared" si="15"/>
        <v>8.1651456168882492E-3</v>
      </c>
    </row>
    <row r="193" spans="1:22">
      <c r="A193" s="5" t="s">
        <v>88</v>
      </c>
      <c r="B193" s="6">
        <v>24</v>
      </c>
      <c r="C193" s="6">
        <v>22.7</v>
      </c>
      <c r="D193" s="6">
        <v>12.5</v>
      </c>
      <c r="E193" s="6">
        <v>83</v>
      </c>
      <c r="F193" s="6">
        <v>74.13333333333334</v>
      </c>
      <c r="G193" s="6"/>
      <c r="H193" s="6">
        <v>36.4</v>
      </c>
      <c r="I193" s="6">
        <v>252.73333333333332</v>
      </c>
      <c r="M193" s="5" t="s">
        <v>88</v>
      </c>
      <c r="N193" s="6">
        <v>24</v>
      </c>
      <c r="O193" s="6">
        <v>22.7</v>
      </c>
      <c r="P193" s="6">
        <v>12.5</v>
      </c>
      <c r="Q193" s="6">
        <v>83</v>
      </c>
      <c r="R193" s="6">
        <v>74.13333333333334</v>
      </c>
      <c r="S193" s="6"/>
      <c r="T193" s="6">
        <v>36.4</v>
      </c>
      <c r="U193" s="6">
        <f t="shared" si="14"/>
        <v>252.73333333333332</v>
      </c>
      <c r="V193" s="35">
        <f t="shared" si="15"/>
        <v>6.5303938889500748E-3</v>
      </c>
    </row>
    <row r="194" spans="1:22">
      <c r="A194" s="5" t="s">
        <v>276</v>
      </c>
      <c r="B194" s="6"/>
      <c r="C194" s="6">
        <v>0</v>
      </c>
      <c r="D194" s="6"/>
      <c r="E194" s="6"/>
      <c r="F194" s="6">
        <v>75.3</v>
      </c>
      <c r="G194" s="6">
        <v>73.883333333333326</v>
      </c>
      <c r="H194" s="6">
        <v>84.5</v>
      </c>
      <c r="I194" s="6">
        <v>233.68333333333334</v>
      </c>
      <c r="M194" s="5" t="s">
        <v>276</v>
      </c>
      <c r="N194" s="6"/>
      <c r="O194" s="6">
        <v>0</v>
      </c>
      <c r="P194" s="6"/>
      <c r="Q194" s="6"/>
      <c r="R194" s="6">
        <v>75.3</v>
      </c>
      <c r="S194" s="6">
        <v>73.883333333333326</v>
      </c>
      <c r="T194" s="6">
        <v>84.5</v>
      </c>
      <c r="U194" s="6">
        <f t="shared" si="14"/>
        <v>233.68333333333334</v>
      </c>
      <c r="V194" s="35">
        <f t="shared" si="15"/>
        <v>6.0381596357800714E-3</v>
      </c>
    </row>
    <row r="195" spans="1:22">
      <c r="A195" s="5" t="s">
        <v>61</v>
      </c>
      <c r="B195" s="6">
        <v>31.8</v>
      </c>
      <c r="C195" s="6">
        <v>30.8</v>
      </c>
      <c r="D195" s="6">
        <v>16</v>
      </c>
      <c r="E195" s="6">
        <v>16.899999999999999</v>
      </c>
      <c r="F195" s="6">
        <v>83</v>
      </c>
      <c r="G195" s="6">
        <v>15.5</v>
      </c>
      <c r="H195" s="6">
        <v>21</v>
      </c>
      <c r="I195" s="6">
        <v>215</v>
      </c>
      <c r="M195" s="5" t="s">
        <v>61</v>
      </c>
      <c r="N195" s="6">
        <v>31.8</v>
      </c>
      <c r="O195" s="6">
        <v>30.8</v>
      </c>
      <c r="P195" s="6">
        <v>16</v>
      </c>
      <c r="Q195" s="6">
        <v>16.899999999999999</v>
      </c>
      <c r="R195" s="6">
        <v>83</v>
      </c>
      <c r="S195" s="6">
        <v>15.5</v>
      </c>
      <c r="T195" s="6">
        <v>21</v>
      </c>
      <c r="U195" s="6">
        <f t="shared" si="14"/>
        <v>215</v>
      </c>
      <c r="V195" s="35">
        <f t="shared" si="15"/>
        <v>5.5553997076929545E-3</v>
      </c>
    </row>
    <row r="196" spans="1:22">
      <c r="A196" s="5" t="s">
        <v>347</v>
      </c>
      <c r="B196" s="6"/>
      <c r="C196" s="6"/>
      <c r="D196" s="6"/>
      <c r="E196" s="6">
        <v>5</v>
      </c>
      <c r="F196" s="6">
        <v>74.833333333333343</v>
      </c>
      <c r="G196" s="6">
        <v>44.166666666666671</v>
      </c>
      <c r="H196" s="6">
        <v>70</v>
      </c>
      <c r="I196" s="6">
        <v>194</v>
      </c>
      <c r="M196" s="5" t="s">
        <v>347</v>
      </c>
      <c r="N196" s="6"/>
      <c r="O196" s="6"/>
      <c r="P196" s="6"/>
      <c r="Q196" s="6">
        <v>5</v>
      </c>
      <c r="R196" s="6">
        <v>74.833333333333343</v>
      </c>
      <c r="S196" s="6">
        <v>44.166666666666671</v>
      </c>
      <c r="T196" s="6">
        <v>70</v>
      </c>
      <c r="U196" s="6">
        <f t="shared" si="14"/>
        <v>194</v>
      </c>
      <c r="V196" s="35">
        <f t="shared" si="15"/>
        <v>5.0127792711275963E-3</v>
      </c>
    </row>
    <row r="197" spans="1:22">
      <c r="A197" s="5" t="s">
        <v>94</v>
      </c>
      <c r="B197" s="6">
        <v>18.100000000000001</v>
      </c>
      <c r="C197" s="6"/>
      <c r="D197" s="6"/>
      <c r="E197" s="6">
        <v>52.133333333333333</v>
      </c>
      <c r="F197" s="6">
        <v>52.3</v>
      </c>
      <c r="G197" s="6">
        <v>38.283333333333331</v>
      </c>
      <c r="H197" s="6">
        <v>24.133333333333333</v>
      </c>
      <c r="I197" s="6">
        <v>184.95</v>
      </c>
      <c r="M197" s="5" t="s">
        <v>94</v>
      </c>
      <c r="N197" s="6">
        <v>18.100000000000001</v>
      </c>
      <c r="O197" s="6"/>
      <c r="P197" s="6"/>
      <c r="Q197" s="6">
        <v>52.133333333333333</v>
      </c>
      <c r="R197" s="6">
        <v>52.3</v>
      </c>
      <c r="S197" s="6">
        <v>38.283333333333331</v>
      </c>
      <c r="T197" s="6">
        <v>24.133333333333333</v>
      </c>
      <c r="U197" s="6">
        <f t="shared" si="14"/>
        <v>184.95</v>
      </c>
      <c r="V197" s="35">
        <f t="shared" si="15"/>
        <v>4.7789357020363342E-3</v>
      </c>
    </row>
    <row r="198" spans="1:22">
      <c r="A198" s="5" t="s">
        <v>101</v>
      </c>
      <c r="B198" s="6">
        <v>12.55</v>
      </c>
      <c r="C198" s="6">
        <v>78.666666666666657</v>
      </c>
      <c r="D198" s="6">
        <v>90</v>
      </c>
      <c r="E198" s="6"/>
      <c r="F198" s="6"/>
      <c r="G198" s="6"/>
      <c r="H198" s="6"/>
      <c r="I198" s="6">
        <v>181.21666666666664</v>
      </c>
      <c r="M198" s="5" t="s">
        <v>101</v>
      </c>
      <c r="N198" s="6">
        <v>12.55</v>
      </c>
      <c r="O198" s="6">
        <v>78.666666666666657</v>
      </c>
      <c r="P198" s="6">
        <v>90</v>
      </c>
      <c r="Q198" s="6"/>
      <c r="R198" s="6"/>
      <c r="S198" s="6"/>
      <c r="T198" s="6"/>
      <c r="U198" s="6">
        <f t="shared" si="14"/>
        <v>181.21666666666664</v>
      </c>
      <c r="V198" s="35">
        <f t="shared" si="15"/>
        <v>4.6824698466469373E-3</v>
      </c>
    </row>
    <row r="199" spans="1:22">
      <c r="A199" s="5" t="s">
        <v>357</v>
      </c>
      <c r="B199" s="6"/>
      <c r="C199" s="6"/>
      <c r="D199" s="6"/>
      <c r="E199" s="6">
        <v>44</v>
      </c>
      <c r="F199" s="6"/>
      <c r="G199" s="6">
        <v>68</v>
      </c>
      <c r="H199" s="6">
        <v>67</v>
      </c>
      <c r="I199" s="6">
        <v>179</v>
      </c>
      <c r="M199" s="5" t="s">
        <v>357</v>
      </c>
      <c r="N199" s="6"/>
      <c r="O199" s="6"/>
      <c r="P199" s="6"/>
      <c r="Q199" s="6">
        <v>44</v>
      </c>
      <c r="R199" s="6"/>
      <c r="S199" s="6">
        <v>68</v>
      </c>
      <c r="T199" s="6">
        <v>67</v>
      </c>
      <c r="U199" s="6">
        <f t="shared" si="14"/>
        <v>179</v>
      </c>
      <c r="V199" s="35">
        <f t="shared" si="15"/>
        <v>4.6251932450094837E-3</v>
      </c>
    </row>
    <row r="200" spans="1:22">
      <c r="A200" s="5" t="s">
        <v>191</v>
      </c>
      <c r="B200" s="6">
        <v>18.333333333333336</v>
      </c>
      <c r="C200" s="6">
        <v>36.333333333333336</v>
      </c>
      <c r="D200" s="6">
        <v>27.666666666666668</v>
      </c>
      <c r="E200" s="6">
        <v>40.333333333333329</v>
      </c>
      <c r="F200" s="6">
        <v>25.166666666666668</v>
      </c>
      <c r="G200" s="6">
        <v>30.166666666666668</v>
      </c>
      <c r="H200" s="6"/>
      <c r="I200" s="6">
        <v>178</v>
      </c>
      <c r="M200" s="5" t="s">
        <v>191</v>
      </c>
      <c r="N200" s="6">
        <v>18.333333333333336</v>
      </c>
      <c r="O200" s="6">
        <v>36.333333333333336</v>
      </c>
      <c r="P200" s="6">
        <v>27.666666666666668</v>
      </c>
      <c r="Q200" s="6">
        <v>40.333333333333329</v>
      </c>
      <c r="R200" s="6">
        <v>25.166666666666668</v>
      </c>
      <c r="S200" s="6">
        <v>30.166666666666668</v>
      </c>
      <c r="T200" s="6"/>
      <c r="U200" s="6">
        <f t="shared" si="14"/>
        <v>178</v>
      </c>
      <c r="V200" s="35">
        <f t="shared" si="15"/>
        <v>4.5993541766016091E-3</v>
      </c>
    </row>
    <row r="201" spans="1:22">
      <c r="A201" s="5" t="s">
        <v>282</v>
      </c>
      <c r="B201" s="6"/>
      <c r="C201" s="6">
        <v>8</v>
      </c>
      <c r="D201" s="6"/>
      <c r="E201" s="6">
        <v>8</v>
      </c>
      <c r="F201" s="6">
        <v>35</v>
      </c>
      <c r="G201" s="6">
        <v>48</v>
      </c>
      <c r="H201" s="6">
        <v>39</v>
      </c>
      <c r="I201" s="6">
        <v>138</v>
      </c>
      <c r="M201" s="5" t="s">
        <v>282</v>
      </c>
      <c r="N201" s="6"/>
      <c r="O201" s="6">
        <v>8</v>
      </c>
      <c r="P201" s="6"/>
      <c r="Q201" s="6">
        <v>8</v>
      </c>
      <c r="R201" s="6">
        <v>35</v>
      </c>
      <c r="S201" s="6">
        <v>48</v>
      </c>
      <c r="T201" s="6">
        <v>39</v>
      </c>
      <c r="U201" s="6">
        <f t="shared" si="14"/>
        <v>138</v>
      </c>
      <c r="V201" s="35">
        <f t="shared" si="15"/>
        <v>3.5657914402866409E-3</v>
      </c>
    </row>
    <row r="202" spans="1:22">
      <c r="A202" s="5" t="s">
        <v>163</v>
      </c>
      <c r="B202" s="6">
        <v>18.166666666666668</v>
      </c>
      <c r="C202" s="6">
        <v>0</v>
      </c>
      <c r="D202" s="6"/>
      <c r="E202" s="6"/>
      <c r="F202" s="6"/>
      <c r="G202" s="6">
        <v>14.083333333333334</v>
      </c>
      <c r="H202" s="6">
        <v>23.5</v>
      </c>
      <c r="I202" s="6">
        <v>55.75</v>
      </c>
      <c r="M202" s="5" t="s">
        <v>163</v>
      </c>
      <c r="N202" s="6">
        <v>18.166666666666668</v>
      </c>
      <c r="O202" s="6">
        <v>0</v>
      </c>
      <c r="P202" s="6"/>
      <c r="Q202" s="6"/>
      <c r="R202" s="6"/>
      <c r="S202" s="6">
        <v>14.083333333333334</v>
      </c>
      <c r="T202" s="6">
        <v>23.5</v>
      </c>
      <c r="U202" s="6">
        <f t="shared" si="14"/>
        <v>55.75</v>
      </c>
      <c r="V202" s="35">
        <f t="shared" si="15"/>
        <v>1.4405280637389871E-3</v>
      </c>
    </row>
    <row r="203" spans="1:22">
      <c r="A203" s="5" t="s">
        <v>502</v>
      </c>
      <c r="B203" s="6"/>
      <c r="C203" s="6"/>
      <c r="D203" s="6"/>
      <c r="E203" s="6"/>
      <c r="F203" s="6"/>
      <c r="G203" s="6"/>
      <c r="H203" s="6">
        <v>50</v>
      </c>
      <c r="I203" s="6">
        <v>50</v>
      </c>
      <c r="M203" s="5" t="s">
        <v>502</v>
      </c>
      <c r="N203" s="6"/>
      <c r="O203" s="6"/>
      <c r="P203" s="6"/>
      <c r="Q203" s="6"/>
      <c r="R203" s="6"/>
      <c r="S203" s="6"/>
      <c r="T203" s="6">
        <v>50</v>
      </c>
      <c r="U203" s="6">
        <f t="shared" si="14"/>
        <v>50</v>
      </c>
      <c r="V203" s="35">
        <f t="shared" si="15"/>
        <v>1.2919534203937105E-3</v>
      </c>
    </row>
    <row r="204" spans="1:22">
      <c r="A204" s="5" t="s">
        <v>501</v>
      </c>
      <c r="B204" s="6"/>
      <c r="C204" s="6"/>
      <c r="D204" s="6"/>
      <c r="E204" s="6"/>
      <c r="F204" s="6"/>
      <c r="G204" s="6"/>
      <c r="H204" s="6">
        <v>31</v>
      </c>
      <c r="I204" s="6">
        <v>31</v>
      </c>
      <c r="M204" s="5" t="s">
        <v>501</v>
      </c>
      <c r="N204" s="6"/>
      <c r="O204" s="6"/>
      <c r="P204" s="6"/>
      <c r="Q204" s="6"/>
      <c r="R204" s="6"/>
      <c r="S204" s="6"/>
      <c r="T204" s="6">
        <v>31</v>
      </c>
      <c r="U204" s="6">
        <f t="shared" si="14"/>
        <v>31</v>
      </c>
      <c r="V204" s="35">
        <f t="shared" si="15"/>
        <v>8.0101112064410041E-4</v>
      </c>
    </row>
    <row r="205" spans="1:22" ht="13.8">
      <c r="A205" s="5" t="s">
        <v>421</v>
      </c>
      <c r="B205" s="6">
        <v>4332.7166666666672</v>
      </c>
      <c r="C205" s="6">
        <v>4642.3499999999995</v>
      </c>
      <c r="D205" s="6">
        <v>4584.7999999999993</v>
      </c>
      <c r="E205" s="6">
        <v>4326.6166666666668</v>
      </c>
      <c r="F205" s="6">
        <v>5369.333333333333</v>
      </c>
      <c r="G205" s="6">
        <v>8107.2999999999993</v>
      </c>
      <c r="H205" s="6">
        <v>7337.969000000001</v>
      </c>
      <c r="I205" s="6">
        <v>38701.085666666666</v>
      </c>
      <c r="M205" s="50" t="s">
        <v>421</v>
      </c>
      <c r="N205" s="50">
        <f>SUM(N171:N204)</f>
        <v>4332.7166666666672</v>
      </c>
      <c r="O205" s="50">
        <f t="shared" ref="O205:U205" si="16">SUM(O171:O204)</f>
        <v>4642.3500000000004</v>
      </c>
      <c r="P205" s="50">
        <f t="shared" si="16"/>
        <v>4584.8</v>
      </c>
      <c r="Q205" s="50">
        <f t="shared" si="16"/>
        <v>4326.6166666666659</v>
      </c>
      <c r="R205" s="50">
        <f t="shared" si="16"/>
        <v>5369.333333333333</v>
      </c>
      <c r="S205" s="50">
        <f t="shared" si="16"/>
        <v>8107.3</v>
      </c>
      <c r="T205" s="50">
        <f t="shared" si="16"/>
        <v>7337.969000000001</v>
      </c>
      <c r="U205" s="50">
        <f t="shared" si="16"/>
        <v>38701.085666666666</v>
      </c>
      <c r="V205" s="51">
        <f>+U205/$U$205</f>
        <v>1</v>
      </c>
    </row>
  </sheetData>
  <sortState xmlns:xlrd2="http://schemas.microsoft.com/office/spreadsheetml/2017/richdata2" ref="M133:M163">
    <sortCondition ref="M133:M163"/>
  </sortState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68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baseColWidth="10" defaultColWidth="9.109375" defaultRowHeight="13.2"/>
  <cols>
    <col min="1" max="1" width="18" style="33" bestFit="1" customWidth="1"/>
    <col min="2" max="2" width="10.88671875" customWidth="1"/>
    <col min="3" max="3" width="16.88671875" customWidth="1"/>
    <col min="4" max="4" width="17.109375" customWidth="1"/>
    <col min="5" max="5" width="14" customWidth="1"/>
    <col min="6" max="6" width="15.5546875" customWidth="1"/>
    <col min="7" max="7" width="13.33203125" customWidth="1"/>
    <col min="8" max="8" width="19.6640625" customWidth="1"/>
    <col min="9" max="9" width="14.44140625" customWidth="1"/>
    <col min="10" max="10" width="16" customWidth="1"/>
    <col min="11" max="11" width="19.44140625" customWidth="1"/>
    <col min="12" max="12" width="21.5546875" customWidth="1"/>
    <col min="13" max="14" width="19.88671875" customWidth="1"/>
    <col min="15" max="15" width="10.33203125" customWidth="1"/>
    <col min="16" max="16" width="10.33203125" bestFit="1" customWidth="1"/>
    <col min="17" max="17" width="15.5546875" bestFit="1" customWidth="1"/>
    <col min="18" max="18" width="13.44140625" bestFit="1" customWidth="1"/>
    <col min="21" max="21" width="11.5546875" bestFit="1" customWidth="1"/>
    <col min="22" max="22" width="9.44140625" customWidth="1"/>
    <col min="23" max="23" width="17" bestFit="1" customWidth="1"/>
    <col min="26" max="26" width="9.44140625" bestFit="1" customWidth="1"/>
  </cols>
  <sheetData>
    <row r="1" spans="1:26" s="23" customFormat="1">
      <c r="A1" s="36" t="s">
        <v>0</v>
      </c>
      <c r="B1" s="36" t="s">
        <v>413</v>
      </c>
      <c r="C1" s="36" t="s">
        <v>1</v>
      </c>
      <c r="D1" s="36" t="s">
        <v>2</v>
      </c>
      <c r="E1" s="36" t="s">
        <v>452</v>
      </c>
      <c r="F1" s="36" t="s">
        <v>3</v>
      </c>
      <c r="G1" s="23" t="s">
        <v>4</v>
      </c>
      <c r="H1" s="36" t="s">
        <v>5</v>
      </c>
      <c r="I1" s="36" t="s">
        <v>6</v>
      </c>
      <c r="J1" s="23" t="s">
        <v>7</v>
      </c>
      <c r="K1" s="36" t="s">
        <v>422</v>
      </c>
      <c r="L1" s="23" t="s">
        <v>8</v>
      </c>
      <c r="M1" s="36" t="s">
        <v>9</v>
      </c>
      <c r="N1" s="23" t="s">
        <v>451</v>
      </c>
      <c r="O1" s="23" t="s">
        <v>443</v>
      </c>
      <c r="P1" s="23" t="s">
        <v>444</v>
      </c>
      <c r="Q1" s="20" t="s">
        <v>441</v>
      </c>
      <c r="R1" s="20" t="s">
        <v>442</v>
      </c>
    </row>
    <row r="2" spans="1:26">
      <c r="A2" s="32">
        <v>45292</v>
      </c>
      <c r="B2" s="1" t="str">
        <f>TEXT(A2,"mmmm")</f>
        <v>enero</v>
      </c>
      <c r="C2" t="s">
        <v>10</v>
      </c>
      <c r="D2" t="s">
        <v>11</v>
      </c>
      <c r="E2" t="str">
        <f>+VLOOKUP(F2,'[1]DIVIPOLA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16">
        <v>4</v>
      </c>
      <c r="N2" s="29">
        <f>LEN($M2)</f>
        <v>1</v>
      </c>
      <c r="O2" s="30" t="str">
        <f>IF(N2="1",$M2,IF(N2=2,LEFT($M2,2),LEFT($M2,2)))</f>
        <v>4</v>
      </c>
      <c r="P2" s="30">
        <f>IF(N2&lt;=2,0,MID($M2,3,3))</f>
        <v>0</v>
      </c>
      <c r="Q2" s="31">
        <f t="shared" ref="Q2" si="0">+(O2*60)+P2</f>
        <v>240</v>
      </c>
      <c r="R2" s="31">
        <f>+Q2/60</f>
        <v>4</v>
      </c>
      <c r="U2" s="28"/>
      <c r="V2" s="28"/>
      <c r="W2" s="8"/>
      <c r="X2" s="6"/>
      <c r="Z2" s="27"/>
    </row>
    <row r="3" spans="1:26">
      <c r="A3" s="32">
        <v>45292</v>
      </c>
      <c r="B3" s="1" t="str">
        <f t="shared" ref="B3:B66" si="1">TEXT(A3,"mmmm")</f>
        <v>enero</v>
      </c>
      <c r="C3" t="s">
        <v>10</v>
      </c>
      <c r="D3" t="s">
        <v>11</v>
      </c>
      <c r="E3" t="str">
        <f>+VLOOKUP(F3,'[1]DIVIPOLA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16">
        <v>430</v>
      </c>
      <c r="N3" s="29">
        <f t="shared" ref="N3:N66" si="2">LEN($M3)</f>
        <v>3</v>
      </c>
      <c r="O3" s="30" t="str">
        <f t="shared" ref="O3:O66" si="3">IF(N3="1",$M3,IF(N3=2,LEFT($M3,2),LEFT($M3,2)))</f>
        <v>43</v>
      </c>
      <c r="P3" s="30" t="str">
        <f t="shared" ref="P3:P66" si="4">IF(N3&lt;=2,0,MID($M3,3,3))</f>
        <v>0</v>
      </c>
      <c r="Q3" s="31">
        <f t="shared" ref="Q3:Q66" si="5">(O3*60)+P3</f>
        <v>2580</v>
      </c>
      <c r="R3" s="31">
        <f t="shared" ref="R3:R66" si="6">+Q3/60</f>
        <v>43</v>
      </c>
      <c r="U3" s="28"/>
      <c r="V3" s="28"/>
      <c r="W3" s="8"/>
      <c r="X3" s="6"/>
      <c r="Z3" s="27"/>
    </row>
    <row r="4" spans="1:26">
      <c r="A4" s="32">
        <v>45292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463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16">
        <v>16</v>
      </c>
      <c r="N4" s="29">
        <f t="shared" si="2"/>
        <v>2</v>
      </c>
      <c r="O4" s="30" t="str">
        <f t="shared" si="3"/>
        <v>16</v>
      </c>
      <c r="P4" s="30">
        <f t="shared" si="4"/>
        <v>0</v>
      </c>
      <c r="Q4" s="31">
        <f t="shared" si="5"/>
        <v>960</v>
      </c>
      <c r="R4" s="31">
        <f t="shared" si="6"/>
        <v>16</v>
      </c>
      <c r="U4" s="28"/>
      <c r="V4" s="28"/>
      <c r="W4" s="8"/>
      <c r="X4" s="6"/>
      <c r="Z4" s="27"/>
    </row>
    <row r="5" spans="1:26">
      <c r="A5" s="32">
        <v>45292</v>
      </c>
      <c r="B5" s="1" t="str">
        <f t="shared" si="1"/>
        <v>enero</v>
      </c>
      <c r="C5" t="s">
        <v>22</v>
      </c>
      <c r="D5" t="s">
        <v>23</v>
      </c>
      <c r="E5" t="str">
        <f>+VLOOKUP(F5,'[1]DIVIPOLA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16">
        <v>518</v>
      </c>
      <c r="N5" s="29">
        <f t="shared" si="2"/>
        <v>3</v>
      </c>
      <c r="O5" s="30" t="str">
        <f t="shared" si="3"/>
        <v>51</v>
      </c>
      <c r="P5" s="30" t="str">
        <f t="shared" si="4"/>
        <v>8</v>
      </c>
      <c r="Q5" s="31">
        <f t="shared" si="5"/>
        <v>3068</v>
      </c>
      <c r="R5" s="31">
        <f t="shared" si="6"/>
        <v>51.133333333333333</v>
      </c>
      <c r="U5" s="28"/>
      <c r="V5" s="28"/>
      <c r="W5" s="8"/>
      <c r="X5" s="6"/>
      <c r="Z5" s="27"/>
    </row>
    <row r="6" spans="1:26">
      <c r="A6" s="32">
        <v>45292</v>
      </c>
      <c r="B6" s="1" t="str">
        <f t="shared" si="1"/>
        <v>enero</v>
      </c>
      <c r="C6" t="s">
        <v>22</v>
      </c>
      <c r="D6" t="s">
        <v>23</v>
      </c>
      <c r="E6" t="str">
        <f>+VLOOKUP(F6,'[1]DIVIPOLA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16">
        <v>2406</v>
      </c>
      <c r="N6" s="29">
        <f t="shared" si="2"/>
        <v>4</v>
      </c>
      <c r="O6" s="30" t="str">
        <f t="shared" si="3"/>
        <v>24</v>
      </c>
      <c r="P6" s="30" t="str">
        <f t="shared" si="4"/>
        <v>06</v>
      </c>
      <c r="Q6" s="31">
        <f t="shared" si="5"/>
        <v>1446</v>
      </c>
      <c r="R6" s="31">
        <f t="shared" si="6"/>
        <v>24.1</v>
      </c>
      <c r="U6" s="28"/>
      <c r="V6" s="28"/>
      <c r="W6" s="8"/>
      <c r="X6" s="6"/>
      <c r="Z6" s="27"/>
    </row>
    <row r="7" spans="1:26">
      <c r="A7" s="32">
        <v>45292</v>
      </c>
      <c r="B7" s="1" t="str">
        <f t="shared" si="1"/>
        <v>enero</v>
      </c>
      <c r="C7" t="s">
        <v>22</v>
      </c>
      <c r="D7" t="s">
        <v>23</v>
      </c>
      <c r="E7" t="str">
        <f>+VLOOKUP(F7,'[1]DIVIPOLA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16">
        <v>2248</v>
      </c>
      <c r="N7" s="29">
        <f t="shared" si="2"/>
        <v>4</v>
      </c>
      <c r="O7" s="30" t="str">
        <f t="shared" si="3"/>
        <v>22</v>
      </c>
      <c r="P7" s="30" t="str">
        <f t="shared" si="4"/>
        <v>48</v>
      </c>
      <c r="Q7" s="31">
        <f t="shared" si="5"/>
        <v>1368</v>
      </c>
      <c r="R7" s="31">
        <f t="shared" si="6"/>
        <v>22.8</v>
      </c>
      <c r="U7" s="28"/>
      <c r="V7" s="28"/>
      <c r="W7" s="8"/>
      <c r="X7" s="6"/>
      <c r="Z7" s="27"/>
    </row>
    <row r="8" spans="1:26">
      <c r="A8" s="32">
        <v>45292</v>
      </c>
      <c r="B8" s="1" t="str">
        <f t="shared" si="1"/>
        <v>enero</v>
      </c>
      <c r="C8" t="s">
        <v>22</v>
      </c>
      <c r="D8" t="s">
        <v>23</v>
      </c>
      <c r="E8" t="str">
        <f>+VLOOKUP(F8,'[1]DIVIPOLA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16">
        <v>6324</v>
      </c>
      <c r="N8" s="29">
        <f t="shared" si="2"/>
        <v>4</v>
      </c>
      <c r="O8" s="30" t="str">
        <f t="shared" si="3"/>
        <v>63</v>
      </c>
      <c r="P8" s="30" t="str">
        <f t="shared" si="4"/>
        <v>24</v>
      </c>
      <c r="Q8" s="31">
        <f t="shared" si="5"/>
        <v>3804</v>
      </c>
      <c r="R8" s="31">
        <f t="shared" si="6"/>
        <v>63.4</v>
      </c>
      <c r="U8" s="28"/>
      <c r="V8" s="28"/>
      <c r="W8" s="8"/>
      <c r="X8" s="6"/>
      <c r="Z8" s="27"/>
    </row>
    <row r="9" spans="1:26">
      <c r="A9" s="32">
        <v>45292</v>
      </c>
      <c r="B9" s="1" t="str">
        <f t="shared" si="1"/>
        <v>enero</v>
      </c>
      <c r="C9" t="s">
        <v>22</v>
      </c>
      <c r="D9" t="s">
        <v>23</v>
      </c>
      <c r="E9" t="str">
        <f>+VLOOKUP(F9,'[1]DIVIPOLA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16">
        <v>6536</v>
      </c>
      <c r="N9" s="29">
        <f t="shared" si="2"/>
        <v>4</v>
      </c>
      <c r="O9" s="30" t="str">
        <f t="shared" si="3"/>
        <v>65</v>
      </c>
      <c r="P9" s="30" t="str">
        <f t="shared" si="4"/>
        <v>36</v>
      </c>
      <c r="Q9" s="31">
        <f t="shared" si="5"/>
        <v>3936</v>
      </c>
      <c r="R9" s="31">
        <f t="shared" si="6"/>
        <v>65.599999999999994</v>
      </c>
      <c r="U9" s="28"/>
      <c r="V9" s="28"/>
      <c r="W9" s="8"/>
      <c r="X9" s="6"/>
      <c r="Z9" s="27"/>
    </row>
    <row r="10" spans="1:26">
      <c r="A10" s="32">
        <v>45292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16">
        <v>1018</v>
      </c>
      <c r="N10" s="29">
        <f t="shared" si="2"/>
        <v>4</v>
      </c>
      <c r="O10" s="30" t="str">
        <f t="shared" si="3"/>
        <v>10</v>
      </c>
      <c r="P10" s="30" t="str">
        <f t="shared" si="4"/>
        <v>18</v>
      </c>
      <c r="Q10" s="31">
        <f t="shared" si="5"/>
        <v>618</v>
      </c>
      <c r="R10" s="31">
        <f t="shared" si="6"/>
        <v>10.3</v>
      </c>
      <c r="U10" s="28"/>
      <c r="V10" s="28"/>
      <c r="W10" s="8"/>
      <c r="X10" s="6"/>
      <c r="Z10" s="27"/>
    </row>
    <row r="11" spans="1:26">
      <c r="A11" s="32">
        <v>45292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16">
        <v>6106</v>
      </c>
      <c r="N11" s="29">
        <f t="shared" si="2"/>
        <v>4</v>
      </c>
      <c r="O11" s="30" t="str">
        <f t="shared" si="3"/>
        <v>61</v>
      </c>
      <c r="P11" s="30" t="str">
        <f t="shared" si="4"/>
        <v>06</v>
      </c>
      <c r="Q11" s="31">
        <f t="shared" si="5"/>
        <v>3666</v>
      </c>
      <c r="R11" s="31">
        <f t="shared" si="6"/>
        <v>61.1</v>
      </c>
      <c r="U11" s="28"/>
      <c r="V11" s="28"/>
      <c r="W11" s="8"/>
      <c r="X11" s="6"/>
      <c r="Z11" s="27"/>
    </row>
    <row r="12" spans="1:26">
      <c r="A12" s="32">
        <v>45292</v>
      </c>
      <c r="B12" s="1" t="str">
        <f t="shared" si="1"/>
        <v>enero</v>
      </c>
      <c r="C12" t="s">
        <v>38</v>
      </c>
      <c r="D12" t="s">
        <v>39</v>
      </c>
      <c r="E12" t="str">
        <f>+VLOOKUP(F12,'[1]DIVIPOLA MPIO'!$A$5:$B$1125,2,0)</f>
        <v>Antioquia</v>
      </c>
      <c r="F12" t="s">
        <v>453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16">
        <v>39</v>
      </c>
      <c r="N12" s="29">
        <f t="shared" si="2"/>
        <v>2</v>
      </c>
      <c r="O12" s="30" t="str">
        <f t="shared" si="3"/>
        <v>39</v>
      </c>
      <c r="P12" s="30">
        <f t="shared" si="4"/>
        <v>0</v>
      </c>
      <c r="Q12" s="31">
        <f t="shared" si="5"/>
        <v>2340</v>
      </c>
      <c r="R12" s="31">
        <f t="shared" si="6"/>
        <v>39</v>
      </c>
      <c r="U12" s="28"/>
      <c r="V12" s="28"/>
      <c r="W12" s="8"/>
      <c r="X12" s="6"/>
      <c r="Z12" s="27"/>
    </row>
    <row r="13" spans="1:26">
      <c r="A13" s="32">
        <v>45292</v>
      </c>
      <c r="B13" s="1" t="str">
        <f t="shared" si="1"/>
        <v>enero</v>
      </c>
      <c r="C13" t="s">
        <v>38</v>
      </c>
      <c r="D13" t="s">
        <v>39</v>
      </c>
      <c r="E13" t="str">
        <f>+VLOOKUP(F13,'[1]DIVIPOLA MPIO'!$A$5:$B$1125,2,0)</f>
        <v>Antioquia</v>
      </c>
      <c r="F13" t="s">
        <v>453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16">
        <v>366</v>
      </c>
      <c r="N13" s="29">
        <f t="shared" si="2"/>
        <v>3</v>
      </c>
      <c r="O13" s="30" t="str">
        <f t="shared" si="3"/>
        <v>36</v>
      </c>
      <c r="P13" s="30" t="str">
        <f t="shared" si="4"/>
        <v>6</v>
      </c>
      <c r="Q13" s="31">
        <f t="shared" si="5"/>
        <v>2166</v>
      </c>
      <c r="R13" s="31">
        <f t="shared" si="6"/>
        <v>36.1</v>
      </c>
      <c r="U13" s="28"/>
      <c r="V13" s="28"/>
      <c r="W13" s="8"/>
      <c r="X13" s="6"/>
      <c r="Z13" s="27"/>
    </row>
    <row r="14" spans="1:26">
      <c r="A14" s="32">
        <v>45292</v>
      </c>
      <c r="B14" s="1" t="str">
        <f t="shared" si="1"/>
        <v>enero</v>
      </c>
      <c r="C14" t="s">
        <v>38</v>
      </c>
      <c r="D14" t="s">
        <v>39</v>
      </c>
      <c r="E14" t="str">
        <f>+VLOOKUP(F14,'[1]DIVIPOLA MPIO'!$A$5:$B$1125,2,0)</f>
        <v>Antioquia</v>
      </c>
      <c r="F14" t="s">
        <v>453</v>
      </c>
      <c r="G14" t="s">
        <v>41</v>
      </c>
      <c r="H14" t="s">
        <v>44</v>
      </c>
      <c r="I14" t="s">
        <v>43</v>
      </c>
      <c r="J14" t="s">
        <v>412</v>
      </c>
      <c r="K14" s="2">
        <v>7</v>
      </c>
      <c r="L14" s="2">
        <v>640</v>
      </c>
      <c r="M14" s="16">
        <v>101</v>
      </c>
      <c r="N14" s="29">
        <f t="shared" si="2"/>
        <v>3</v>
      </c>
      <c r="O14" s="30" t="str">
        <f t="shared" si="3"/>
        <v>10</v>
      </c>
      <c r="P14" s="30" t="str">
        <f t="shared" si="4"/>
        <v>1</v>
      </c>
      <c r="Q14" s="31">
        <f t="shared" si="5"/>
        <v>601</v>
      </c>
      <c r="R14" s="31">
        <f t="shared" si="6"/>
        <v>10.016666666666667</v>
      </c>
      <c r="U14" s="28"/>
      <c r="V14" s="28"/>
      <c r="W14" s="8"/>
      <c r="X14" s="6"/>
      <c r="Z14" s="27"/>
    </row>
    <row r="15" spans="1:26">
      <c r="A15" s="32">
        <v>45292</v>
      </c>
      <c r="B15" s="1" t="str">
        <f t="shared" si="1"/>
        <v>enero</v>
      </c>
      <c r="C15" t="s">
        <v>38</v>
      </c>
      <c r="D15" t="s">
        <v>39</v>
      </c>
      <c r="E15" t="str">
        <f>+VLOOKUP(F15,'[1]DIVIPOLA MPIO'!$A$5:$B$1125,2,0)</f>
        <v>Antioquia</v>
      </c>
      <c r="F15" t="s">
        <v>453</v>
      </c>
      <c r="G15" t="s">
        <v>41</v>
      </c>
      <c r="H15" t="s">
        <v>45</v>
      </c>
      <c r="I15" t="s">
        <v>43</v>
      </c>
      <c r="J15" t="s">
        <v>27</v>
      </c>
      <c r="K15" s="2">
        <v>83</v>
      </c>
      <c r="L15" s="2">
        <v>6267.4</v>
      </c>
      <c r="M15" s="16">
        <v>401</v>
      </c>
      <c r="N15" s="29">
        <f t="shared" si="2"/>
        <v>3</v>
      </c>
      <c r="O15" s="30" t="str">
        <f t="shared" si="3"/>
        <v>40</v>
      </c>
      <c r="P15" s="30" t="str">
        <f t="shared" si="4"/>
        <v>1</v>
      </c>
      <c r="Q15" s="31">
        <f t="shared" si="5"/>
        <v>2401</v>
      </c>
      <c r="R15" s="31">
        <f t="shared" si="6"/>
        <v>40.016666666666666</v>
      </c>
      <c r="U15" s="28"/>
      <c r="V15" s="28"/>
      <c r="W15" s="8"/>
      <c r="X15" s="6"/>
      <c r="Z15" s="27"/>
    </row>
    <row r="16" spans="1:26">
      <c r="A16" s="32">
        <v>45292</v>
      </c>
      <c r="B16" s="1" t="str">
        <f t="shared" si="1"/>
        <v>enero</v>
      </c>
      <c r="C16" t="s">
        <v>38</v>
      </c>
      <c r="D16" t="s">
        <v>39</v>
      </c>
      <c r="E16" t="str">
        <f>+VLOOKUP(F16,'[1]DIVIPOLA MPIO'!$A$5:$B$1125,2,0)</f>
        <v>Antioquia</v>
      </c>
      <c r="F16" t="s">
        <v>453</v>
      </c>
      <c r="G16" t="s">
        <v>41</v>
      </c>
      <c r="H16" t="s">
        <v>46</v>
      </c>
      <c r="I16" t="s">
        <v>43</v>
      </c>
      <c r="J16" t="s">
        <v>27</v>
      </c>
      <c r="K16" s="2">
        <v>79</v>
      </c>
      <c r="L16" s="2">
        <v>6036.3</v>
      </c>
      <c r="M16" s="16">
        <v>443</v>
      </c>
      <c r="N16" s="29">
        <f t="shared" si="2"/>
        <v>3</v>
      </c>
      <c r="O16" s="30" t="str">
        <f t="shared" si="3"/>
        <v>44</v>
      </c>
      <c r="P16" s="30" t="str">
        <f t="shared" si="4"/>
        <v>3</v>
      </c>
      <c r="Q16" s="31">
        <f t="shared" si="5"/>
        <v>2643</v>
      </c>
      <c r="R16" s="31">
        <f t="shared" si="6"/>
        <v>44.05</v>
      </c>
      <c r="U16" s="28"/>
      <c r="V16" s="28"/>
      <c r="W16" s="8"/>
      <c r="X16" s="6"/>
      <c r="Z16" s="27"/>
    </row>
    <row r="17" spans="1:26">
      <c r="A17" s="32">
        <v>45292</v>
      </c>
      <c r="B17" s="1" t="str">
        <f t="shared" si="1"/>
        <v>enero</v>
      </c>
      <c r="C17" t="s">
        <v>38</v>
      </c>
      <c r="D17" t="s">
        <v>39</v>
      </c>
      <c r="E17" t="str">
        <f>+VLOOKUP(F17,'[1]DIVIPOLA MPIO'!$A$5:$B$1125,2,0)</f>
        <v>Antioquia</v>
      </c>
      <c r="F17" t="s">
        <v>453</v>
      </c>
      <c r="G17" t="s">
        <v>41</v>
      </c>
      <c r="H17" t="s">
        <v>47</v>
      </c>
      <c r="I17" t="s">
        <v>43</v>
      </c>
      <c r="J17" t="s">
        <v>27</v>
      </c>
      <c r="K17" s="2">
        <v>84</v>
      </c>
      <c r="L17" s="2">
        <v>6201</v>
      </c>
      <c r="M17" s="16">
        <v>405</v>
      </c>
      <c r="N17" s="29">
        <f t="shared" si="2"/>
        <v>3</v>
      </c>
      <c r="O17" s="30" t="str">
        <f t="shared" si="3"/>
        <v>40</v>
      </c>
      <c r="P17" s="30" t="str">
        <f t="shared" si="4"/>
        <v>5</v>
      </c>
      <c r="Q17" s="31">
        <f t="shared" si="5"/>
        <v>2405</v>
      </c>
      <c r="R17" s="31">
        <f t="shared" si="6"/>
        <v>40.083333333333336</v>
      </c>
      <c r="U17" s="28"/>
      <c r="V17" s="28"/>
      <c r="W17" s="8"/>
      <c r="X17" s="6"/>
      <c r="Z17" s="27"/>
    </row>
    <row r="18" spans="1:26">
      <c r="A18" s="32">
        <v>45292</v>
      </c>
      <c r="B18" s="1" t="str">
        <f t="shared" si="1"/>
        <v>enero</v>
      </c>
      <c r="C18" t="s">
        <v>38</v>
      </c>
      <c r="D18" t="s">
        <v>39</v>
      </c>
      <c r="E18" t="str">
        <f>+VLOOKUP(F18,'[1]DIVIPOLA MPIO'!$A$5:$B$1125,2,0)</f>
        <v>Antioquia</v>
      </c>
      <c r="F18" t="s">
        <v>453</v>
      </c>
      <c r="G18" t="s">
        <v>41</v>
      </c>
      <c r="H18" t="s">
        <v>48</v>
      </c>
      <c r="I18" t="s">
        <v>43</v>
      </c>
      <c r="J18" t="s">
        <v>27</v>
      </c>
      <c r="K18" s="2">
        <v>98</v>
      </c>
      <c r="L18" s="2">
        <v>7189.7</v>
      </c>
      <c r="M18" s="16">
        <v>429</v>
      </c>
      <c r="N18" s="29">
        <f t="shared" si="2"/>
        <v>3</v>
      </c>
      <c r="O18" s="30" t="str">
        <f t="shared" si="3"/>
        <v>42</v>
      </c>
      <c r="P18" s="30" t="str">
        <f t="shared" si="4"/>
        <v>9</v>
      </c>
      <c r="Q18" s="31">
        <f t="shared" si="5"/>
        <v>2529</v>
      </c>
      <c r="R18" s="31">
        <f t="shared" si="6"/>
        <v>42.15</v>
      </c>
      <c r="U18" s="28"/>
      <c r="V18" s="28"/>
      <c r="W18" s="8"/>
      <c r="X18" s="6"/>
      <c r="Z18" s="27"/>
    </row>
    <row r="19" spans="1:26">
      <c r="A19" s="32">
        <v>45292</v>
      </c>
      <c r="B19" s="1" t="str">
        <f t="shared" si="1"/>
        <v>enero</v>
      </c>
      <c r="C19" t="s">
        <v>38</v>
      </c>
      <c r="D19" t="s">
        <v>39</v>
      </c>
      <c r="E19" t="str">
        <f>+VLOOKUP(F19,'[1]DIVIPOLA MPIO'!$A$5:$B$1125,2,0)</f>
        <v>Antioquia</v>
      </c>
      <c r="F19" t="s">
        <v>453</v>
      </c>
      <c r="G19" t="s">
        <v>41</v>
      </c>
      <c r="H19" t="s">
        <v>49</v>
      </c>
      <c r="I19" t="s">
        <v>43</v>
      </c>
      <c r="J19" t="s">
        <v>27</v>
      </c>
      <c r="K19" s="2">
        <v>90</v>
      </c>
      <c r="L19" s="2">
        <v>6554.4</v>
      </c>
      <c r="M19" s="16">
        <v>458</v>
      </c>
      <c r="N19" s="29">
        <f t="shared" si="2"/>
        <v>3</v>
      </c>
      <c r="O19" s="30" t="str">
        <f t="shared" si="3"/>
        <v>45</v>
      </c>
      <c r="P19" s="30" t="str">
        <f t="shared" si="4"/>
        <v>8</v>
      </c>
      <c r="Q19" s="31">
        <f t="shared" si="5"/>
        <v>2708</v>
      </c>
      <c r="R19" s="31">
        <f t="shared" si="6"/>
        <v>45.133333333333333</v>
      </c>
      <c r="U19" s="28"/>
      <c r="V19" s="28"/>
      <c r="W19" s="8"/>
      <c r="X19" s="6"/>
    </row>
    <row r="20" spans="1:26">
      <c r="A20" s="32">
        <v>45292</v>
      </c>
      <c r="B20" s="1" t="str">
        <f t="shared" si="1"/>
        <v>enero</v>
      </c>
      <c r="C20" t="s">
        <v>38</v>
      </c>
      <c r="D20" t="s">
        <v>39</v>
      </c>
      <c r="E20" t="str">
        <f>+VLOOKUP(F20,'[1]DIVIPOLA MPIO'!$A$5:$B$1125,2,0)</f>
        <v>Antioquia</v>
      </c>
      <c r="F20" t="s">
        <v>453</v>
      </c>
      <c r="G20" t="s">
        <v>41</v>
      </c>
      <c r="H20" t="s">
        <v>50</v>
      </c>
      <c r="I20" t="s">
        <v>43</v>
      </c>
      <c r="J20" t="s">
        <v>27</v>
      </c>
      <c r="K20" s="2">
        <v>91</v>
      </c>
      <c r="L20" s="2">
        <v>6848.1</v>
      </c>
      <c r="M20" s="16">
        <v>454</v>
      </c>
      <c r="N20" s="29">
        <f t="shared" si="2"/>
        <v>3</v>
      </c>
      <c r="O20" s="30" t="str">
        <f t="shared" si="3"/>
        <v>45</v>
      </c>
      <c r="P20" s="30" t="str">
        <f t="shared" si="4"/>
        <v>4</v>
      </c>
      <c r="Q20" s="31">
        <f t="shared" si="5"/>
        <v>2704</v>
      </c>
      <c r="R20" s="31">
        <f t="shared" si="6"/>
        <v>45.06666666666667</v>
      </c>
      <c r="U20" s="28"/>
      <c r="V20" s="28"/>
      <c r="W20" s="8"/>
      <c r="X20" s="6"/>
    </row>
    <row r="21" spans="1:26">
      <c r="A21" s="32">
        <v>45292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453</v>
      </c>
      <c r="G21" t="s">
        <v>41</v>
      </c>
      <c r="H21" t="s">
        <v>51</v>
      </c>
      <c r="I21" t="s">
        <v>43</v>
      </c>
      <c r="J21" t="s">
        <v>27</v>
      </c>
      <c r="K21" s="2">
        <v>91</v>
      </c>
      <c r="L21" s="2">
        <v>6184.2</v>
      </c>
      <c r="M21" s="16">
        <v>472</v>
      </c>
      <c r="N21" s="29">
        <f t="shared" si="2"/>
        <v>3</v>
      </c>
      <c r="O21" s="30" t="str">
        <f t="shared" si="3"/>
        <v>47</v>
      </c>
      <c r="P21" s="30" t="str">
        <f t="shared" si="4"/>
        <v>2</v>
      </c>
      <c r="Q21" s="31">
        <f t="shared" si="5"/>
        <v>2822</v>
      </c>
      <c r="R21" s="31">
        <f t="shared" si="6"/>
        <v>47.033333333333331</v>
      </c>
      <c r="U21" s="28"/>
      <c r="V21" s="28"/>
      <c r="W21" s="8"/>
      <c r="X21" s="6"/>
    </row>
    <row r="22" spans="1:26">
      <c r="A22" s="32">
        <v>45292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453</v>
      </c>
      <c r="G22" t="s">
        <v>41</v>
      </c>
      <c r="H22" t="s">
        <v>52</v>
      </c>
      <c r="I22" t="s">
        <v>43</v>
      </c>
      <c r="J22" t="s">
        <v>27</v>
      </c>
      <c r="K22" s="2">
        <v>86</v>
      </c>
      <c r="L22" s="2">
        <v>6346.3</v>
      </c>
      <c r="M22" s="16">
        <v>415</v>
      </c>
      <c r="N22" s="29">
        <f t="shared" si="2"/>
        <v>3</v>
      </c>
      <c r="O22" s="30" t="str">
        <f t="shared" si="3"/>
        <v>41</v>
      </c>
      <c r="P22" s="30" t="str">
        <f t="shared" si="4"/>
        <v>5</v>
      </c>
      <c r="Q22" s="31">
        <f t="shared" si="5"/>
        <v>2465</v>
      </c>
      <c r="R22" s="31">
        <f t="shared" si="6"/>
        <v>41.083333333333336</v>
      </c>
      <c r="U22" s="28"/>
      <c r="V22" s="28"/>
      <c r="W22" s="8"/>
      <c r="X22" s="6"/>
    </row>
    <row r="23" spans="1:26">
      <c r="A23" s="32">
        <v>45292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Magdalena</v>
      </c>
      <c r="F23" t="s">
        <v>467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16">
        <v>183</v>
      </c>
      <c r="N23" s="29">
        <f t="shared" si="2"/>
        <v>3</v>
      </c>
      <c r="O23" s="30" t="str">
        <f t="shared" si="3"/>
        <v>18</v>
      </c>
      <c r="P23" s="30" t="str">
        <f t="shared" si="4"/>
        <v>3</v>
      </c>
      <c r="Q23" s="31">
        <f t="shared" si="5"/>
        <v>1083</v>
      </c>
      <c r="R23" s="31">
        <f t="shared" si="6"/>
        <v>18.05</v>
      </c>
      <c r="U23" s="28"/>
      <c r="V23" s="28"/>
      <c r="W23" s="8"/>
      <c r="X23" s="6"/>
    </row>
    <row r="24" spans="1:26">
      <c r="A24" s="32">
        <v>45292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Magdalena</v>
      </c>
      <c r="F24" t="s">
        <v>467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16">
        <v>328</v>
      </c>
      <c r="N24" s="29">
        <f t="shared" si="2"/>
        <v>3</v>
      </c>
      <c r="O24" s="30" t="str">
        <f t="shared" si="3"/>
        <v>32</v>
      </c>
      <c r="P24" s="30" t="str">
        <f t="shared" si="4"/>
        <v>8</v>
      </c>
      <c r="Q24" s="31">
        <f t="shared" si="5"/>
        <v>1928</v>
      </c>
      <c r="R24" s="31">
        <f t="shared" si="6"/>
        <v>32.133333333333333</v>
      </c>
      <c r="U24" s="28"/>
      <c r="V24" s="28"/>
      <c r="W24" s="8"/>
      <c r="X24" s="6"/>
    </row>
    <row r="25" spans="1:26">
      <c r="A25" s="32">
        <v>45292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Magdalena</v>
      </c>
      <c r="F25" t="s">
        <v>467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16">
        <v>498</v>
      </c>
      <c r="N25" s="29">
        <f t="shared" si="2"/>
        <v>3</v>
      </c>
      <c r="O25" s="30" t="str">
        <f t="shared" si="3"/>
        <v>49</v>
      </c>
      <c r="P25" s="30" t="str">
        <f t="shared" si="4"/>
        <v>8</v>
      </c>
      <c r="Q25" s="31">
        <f t="shared" si="5"/>
        <v>2948</v>
      </c>
      <c r="R25" s="31">
        <f t="shared" si="6"/>
        <v>49.133333333333333</v>
      </c>
      <c r="U25" s="28"/>
      <c r="V25" s="28"/>
      <c r="W25" s="8"/>
      <c r="X25" s="6"/>
    </row>
    <row r="26" spans="1:26">
      <c r="A26" s="32">
        <v>45292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16">
        <v>54</v>
      </c>
      <c r="N26" s="29">
        <f t="shared" si="2"/>
        <v>2</v>
      </c>
      <c r="O26" s="30" t="str">
        <f t="shared" si="3"/>
        <v>54</v>
      </c>
      <c r="P26" s="30">
        <f t="shared" si="4"/>
        <v>0</v>
      </c>
      <c r="Q26" s="31">
        <f t="shared" si="5"/>
        <v>3240</v>
      </c>
      <c r="R26" s="31">
        <f t="shared" si="6"/>
        <v>54</v>
      </c>
      <c r="U26" s="28"/>
      <c r="V26" s="28"/>
      <c r="W26" s="8"/>
      <c r="X26" s="6"/>
    </row>
    <row r="27" spans="1:26">
      <c r="A27" s="32">
        <v>45292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16">
        <v>92</v>
      </c>
      <c r="N27" s="29">
        <f t="shared" si="2"/>
        <v>2</v>
      </c>
      <c r="O27" s="30" t="str">
        <f t="shared" si="3"/>
        <v>92</v>
      </c>
      <c r="P27" s="30">
        <f t="shared" si="4"/>
        <v>0</v>
      </c>
      <c r="Q27" s="31">
        <f t="shared" si="5"/>
        <v>5520</v>
      </c>
      <c r="R27" s="31">
        <f t="shared" si="6"/>
        <v>92</v>
      </c>
      <c r="U27" s="28"/>
      <c r="V27" s="28"/>
      <c r="W27" s="8"/>
      <c r="X27" s="6"/>
    </row>
    <row r="28" spans="1:26">
      <c r="A28" s="32">
        <v>45292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58</v>
      </c>
      <c r="G28" t="s">
        <v>59</v>
      </c>
      <c r="H28" t="s">
        <v>44</v>
      </c>
      <c r="I28" t="s">
        <v>43</v>
      </c>
      <c r="J28" t="s">
        <v>412</v>
      </c>
      <c r="K28" s="2">
        <v>4</v>
      </c>
      <c r="L28" s="2">
        <v>320</v>
      </c>
      <c r="M28" s="16">
        <v>41</v>
      </c>
      <c r="N28" s="29">
        <f t="shared" si="2"/>
        <v>2</v>
      </c>
      <c r="O28" s="30" t="str">
        <f t="shared" si="3"/>
        <v>41</v>
      </c>
      <c r="P28" s="30">
        <f t="shared" si="4"/>
        <v>0</v>
      </c>
      <c r="Q28" s="31">
        <f t="shared" si="5"/>
        <v>2460</v>
      </c>
      <c r="R28" s="31">
        <f t="shared" si="6"/>
        <v>41</v>
      </c>
      <c r="U28" s="28"/>
      <c r="V28" s="28"/>
      <c r="W28" s="8"/>
      <c r="X28" s="6"/>
    </row>
    <row r="29" spans="1:26">
      <c r="A29" s="32">
        <v>45292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58</v>
      </c>
      <c r="G29" t="s">
        <v>59</v>
      </c>
      <c r="H29" t="s">
        <v>45</v>
      </c>
      <c r="I29" t="s">
        <v>43</v>
      </c>
      <c r="J29" t="s">
        <v>27</v>
      </c>
      <c r="K29" s="2">
        <v>26</v>
      </c>
      <c r="L29" s="2">
        <v>1990</v>
      </c>
      <c r="M29" s="16">
        <v>118</v>
      </c>
      <c r="N29" s="29">
        <f t="shared" si="2"/>
        <v>3</v>
      </c>
      <c r="O29" s="30" t="str">
        <f t="shared" si="3"/>
        <v>11</v>
      </c>
      <c r="P29" s="30" t="str">
        <f t="shared" si="4"/>
        <v>8</v>
      </c>
      <c r="Q29" s="31">
        <f t="shared" si="5"/>
        <v>668</v>
      </c>
      <c r="R29" s="31">
        <f t="shared" si="6"/>
        <v>11.133333333333333</v>
      </c>
      <c r="U29" s="28"/>
      <c r="V29" s="28"/>
      <c r="W29" s="8"/>
      <c r="X29" s="6"/>
    </row>
    <row r="30" spans="1:26">
      <c r="A30" s="32">
        <v>45292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58</v>
      </c>
      <c r="G30" t="s">
        <v>59</v>
      </c>
      <c r="H30" t="s">
        <v>46</v>
      </c>
      <c r="I30" t="s">
        <v>43</v>
      </c>
      <c r="J30" t="s">
        <v>27</v>
      </c>
      <c r="K30" s="2">
        <v>18</v>
      </c>
      <c r="L30" s="2">
        <v>1440</v>
      </c>
      <c r="M30" s="16">
        <v>9</v>
      </c>
      <c r="N30" s="29">
        <f t="shared" si="2"/>
        <v>1</v>
      </c>
      <c r="O30" s="30" t="str">
        <f t="shared" si="3"/>
        <v>9</v>
      </c>
      <c r="P30" s="30">
        <f t="shared" si="4"/>
        <v>0</v>
      </c>
      <c r="Q30" s="31">
        <f t="shared" si="5"/>
        <v>540</v>
      </c>
      <c r="R30" s="31">
        <f t="shared" si="6"/>
        <v>9</v>
      </c>
      <c r="U30" s="28"/>
      <c r="V30" s="28"/>
      <c r="W30" s="8"/>
      <c r="X30" s="6"/>
    </row>
    <row r="31" spans="1:26">
      <c r="A31" s="32">
        <v>45292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58</v>
      </c>
      <c r="G31" t="s">
        <v>59</v>
      </c>
      <c r="H31" t="s">
        <v>47</v>
      </c>
      <c r="I31" t="s">
        <v>43</v>
      </c>
      <c r="J31" t="s">
        <v>27</v>
      </c>
      <c r="K31" s="2">
        <v>29</v>
      </c>
      <c r="L31" s="2">
        <v>2150</v>
      </c>
      <c r="M31" s="16">
        <v>127</v>
      </c>
      <c r="N31" s="29">
        <f t="shared" si="2"/>
        <v>3</v>
      </c>
      <c r="O31" s="30" t="str">
        <f t="shared" si="3"/>
        <v>12</v>
      </c>
      <c r="P31" s="30" t="str">
        <f t="shared" si="4"/>
        <v>7</v>
      </c>
      <c r="Q31" s="31">
        <f t="shared" si="5"/>
        <v>727</v>
      </c>
      <c r="R31" s="31">
        <f t="shared" si="6"/>
        <v>12.116666666666667</v>
      </c>
      <c r="U31" s="28"/>
      <c r="V31" s="28"/>
      <c r="W31" s="8"/>
      <c r="X31" s="6"/>
    </row>
    <row r="32" spans="1:26">
      <c r="A32" s="32">
        <v>45292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Antioquia</v>
      </c>
      <c r="F32" t="s">
        <v>58</v>
      </c>
      <c r="G32" t="s">
        <v>59</v>
      </c>
      <c r="H32" t="s">
        <v>48</v>
      </c>
      <c r="I32" t="s">
        <v>43</v>
      </c>
      <c r="J32" t="s">
        <v>27</v>
      </c>
      <c r="K32" s="2">
        <v>20</v>
      </c>
      <c r="L32" s="2">
        <v>1584.9</v>
      </c>
      <c r="M32" s="16">
        <v>88</v>
      </c>
      <c r="N32" s="29">
        <f t="shared" si="2"/>
        <v>2</v>
      </c>
      <c r="O32" s="30" t="str">
        <f t="shared" si="3"/>
        <v>88</v>
      </c>
      <c r="P32" s="30">
        <f t="shared" si="4"/>
        <v>0</v>
      </c>
      <c r="Q32" s="31">
        <f t="shared" si="5"/>
        <v>5280</v>
      </c>
      <c r="R32" s="31">
        <f t="shared" si="6"/>
        <v>88</v>
      </c>
      <c r="U32" s="28"/>
      <c r="V32" s="28"/>
      <c r="W32" s="8"/>
      <c r="X32" s="6"/>
    </row>
    <row r="33" spans="1:24">
      <c r="A33" s="32">
        <v>45292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Antioquia</v>
      </c>
      <c r="F33" t="s">
        <v>58</v>
      </c>
      <c r="G33" t="s">
        <v>59</v>
      </c>
      <c r="H33" t="s">
        <v>49</v>
      </c>
      <c r="I33" t="s">
        <v>43</v>
      </c>
      <c r="J33" t="s">
        <v>27</v>
      </c>
      <c r="K33" s="2">
        <v>8</v>
      </c>
      <c r="L33" s="2">
        <v>613.29999999999995</v>
      </c>
      <c r="M33" s="16">
        <v>35</v>
      </c>
      <c r="N33" s="29">
        <f t="shared" si="2"/>
        <v>2</v>
      </c>
      <c r="O33" s="30" t="str">
        <f t="shared" si="3"/>
        <v>35</v>
      </c>
      <c r="P33" s="30">
        <f t="shared" si="4"/>
        <v>0</v>
      </c>
      <c r="Q33" s="31">
        <f t="shared" si="5"/>
        <v>2100</v>
      </c>
      <c r="R33" s="31">
        <f t="shared" si="6"/>
        <v>35</v>
      </c>
      <c r="U33" s="28"/>
      <c r="V33" s="28"/>
      <c r="W33" s="8"/>
      <c r="X33" s="6"/>
    </row>
    <row r="34" spans="1:24">
      <c r="A34" s="32">
        <v>45292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Antioquia</v>
      </c>
      <c r="F34" t="s">
        <v>58</v>
      </c>
      <c r="G34" t="s">
        <v>59</v>
      </c>
      <c r="H34" t="s">
        <v>50</v>
      </c>
      <c r="I34" t="s">
        <v>43</v>
      </c>
      <c r="J34" t="s">
        <v>27</v>
      </c>
      <c r="K34" s="2">
        <v>21</v>
      </c>
      <c r="L34" s="2">
        <v>1585</v>
      </c>
      <c r="M34" s="16">
        <v>102</v>
      </c>
      <c r="N34" s="29">
        <f t="shared" si="2"/>
        <v>3</v>
      </c>
      <c r="O34" s="30" t="str">
        <f t="shared" si="3"/>
        <v>10</v>
      </c>
      <c r="P34" s="30" t="str">
        <f t="shared" si="4"/>
        <v>2</v>
      </c>
      <c r="Q34" s="31">
        <f t="shared" si="5"/>
        <v>602</v>
      </c>
      <c r="R34" s="31">
        <f t="shared" si="6"/>
        <v>10.033333333333333</v>
      </c>
      <c r="U34" s="28"/>
      <c r="V34" s="28"/>
      <c r="W34" s="8"/>
      <c r="X34" s="6"/>
    </row>
    <row r="35" spans="1:24">
      <c r="A35" s="32">
        <v>45292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Antioquia</v>
      </c>
      <c r="F35" t="s">
        <v>58</v>
      </c>
      <c r="G35" t="s">
        <v>59</v>
      </c>
      <c r="H35" t="s">
        <v>51</v>
      </c>
      <c r="I35" t="s">
        <v>43</v>
      </c>
      <c r="J35" t="s">
        <v>27</v>
      </c>
      <c r="K35" s="2">
        <v>29</v>
      </c>
      <c r="L35" s="2">
        <v>2196.4</v>
      </c>
      <c r="M35" s="16">
        <v>137</v>
      </c>
      <c r="N35" s="29">
        <f t="shared" si="2"/>
        <v>3</v>
      </c>
      <c r="O35" s="30" t="str">
        <f t="shared" si="3"/>
        <v>13</v>
      </c>
      <c r="P35" s="30" t="str">
        <f t="shared" si="4"/>
        <v>7</v>
      </c>
      <c r="Q35" s="31">
        <f t="shared" si="5"/>
        <v>787</v>
      </c>
      <c r="R35" s="31">
        <f t="shared" si="6"/>
        <v>13.116666666666667</v>
      </c>
      <c r="U35" s="28"/>
      <c r="V35" s="28"/>
      <c r="W35" s="8"/>
      <c r="X35" s="6"/>
    </row>
    <row r="36" spans="1:24">
      <c r="A36" s="32">
        <v>45292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52</v>
      </c>
      <c r="I36" t="s">
        <v>43</v>
      </c>
      <c r="J36" t="s">
        <v>27</v>
      </c>
      <c r="K36" s="2">
        <v>27</v>
      </c>
      <c r="L36" s="2">
        <v>2118.3000000000002</v>
      </c>
      <c r="M36" s="16">
        <v>127</v>
      </c>
      <c r="N36" s="29">
        <f t="shared" si="2"/>
        <v>3</v>
      </c>
      <c r="O36" s="30" t="str">
        <f t="shared" si="3"/>
        <v>12</v>
      </c>
      <c r="P36" s="30" t="str">
        <f t="shared" si="4"/>
        <v>7</v>
      </c>
      <c r="Q36" s="31">
        <f t="shared" si="5"/>
        <v>727</v>
      </c>
      <c r="R36" s="31">
        <f t="shared" si="6"/>
        <v>12.116666666666667</v>
      </c>
      <c r="U36" s="28"/>
      <c r="V36" s="28"/>
      <c r="W36" s="8"/>
      <c r="X36" s="6"/>
    </row>
    <row r="37" spans="1:24">
      <c r="A37" s="32">
        <v>45292</v>
      </c>
      <c r="B37" s="1" t="str">
        <f t="shared" si="1"/>
        <v>enero</v>
      </c>
      <c r="C37" t="s">
        <v>60</v>
      </c>
      <c r="D37" t="s">
        <v>61</v>
      </c>
      <c r="E37" t="str">
        <f>+VLOOKUP(F37,'[1]DIVIPOLA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16">
        <v>3148</v>
      </c>
      <c r="N37" s="29">
        <f t="shared" si="2"/>
        <v>4</v>
      </c>
      <c r="O37" s="30" t="str">
        <f t="shared" si="3"/>
        <v>31</v>
      </c>
      <c r="P37" s="30" t="str">
        <f t="shared" si="4"/>
        <v>48</v>
      </c>
      <c r="Q37" s="31">
        <f t="shared" si="5"/>
        <v>1908</v>
      </c>
      <c r="R37" s="31">
        <f t="shared" si="6"/>
        <v>31.8</v>
      </c>
      <c r="U37" s="28"/>
      <c r="V37" s="28"/>
      <c r="W37" s="8"/>
      <c r="X37" s="6"/>
    </row>
    <row r="38" spans="1:24">
      <c r="A38" s="32">
        <v>45292</v>
      </c>
      <c r="B38" s="1" t="str">
        <f t="shared" si="1"/>
        <v>enero</v>
      </c>
      <c r="C38" t="s">
        <v>66</v>
      </c>
      <c r="D38" t="s">
        <v>67</v>
      </c>
      <c r="E38" t="str">
        <f>+VLOOKUP(F38,'[1]DIVIPOLA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16">
        <v>3742</v>
      </c>
      <c r="N38" s="29">
        <f t="shared" si="2"/>
        <v>4</v>
      </c>
      <c r="O38" s="30" t="str">
        <f t="shared" si="3"/>
        <v>37</v>
      </c>
      <c r="P38" s="30" t="str">
        <f t="shared" si="4"/>
        <v>42</v>
      </c>
      <c r="Q38" s="31">
        <f t="shared" si="5"/>
        <v>2262</v>
      </c>
      <c r="R38" s="31">
        <f t="shared" si="6"/>
        <v>37.700000000000003</v>
      </c>
      <c r="U38" s="28"/>
      <c r="V38" s="28"/>
      <c r="W38" s="8"/>
      <c r="X38" s="6"/>
    </row>
    <row r="39" spans="1:24">
      <c r="A39" s="32">
        <v>45292</v>
      </c>
      <c r="B39" s="1" t="str">
        <f t="shared" si="1"/>
        <v>enero</v>
      </c>
      <c r="C39" t="s">
        <v>66</v>
      </c>
      <c r="D39" t="s">
        <v>67</v>
      </c>
      <c r="E39" t="str">
        <f>+VLOOKUP(F39,'[1]DIVIPOLA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16">
        <v>3936</v>
      </c>
      <c r="N39" s="29">
        <f t="shared" si="2"/>
        <v>4</v>
      </c>
      <c r="O39" s="30" t="str">
        <f t="shared" si="3"/>
        <v>39</v>
      </c>
      <c r="P39" s="30" t="str">
        <f t="shared" si="4"/>
        <v>36</v>
      </c>
      <c r="Q39" s="31">
        <f t="shared" si="5"/>
        <v>2376</v>
      </c>
      <c r="R39" s="31">
        <f t="shared" si="6"/>
        <v>39.6</v>
      </c>
      <c r="U39" s="28"/>
      <c r="V39" s="28"/>
      <c r="W39" s="8"/>
      <c r="X39" s="6"/>
    </row>
    <row r="40" spans="1:24">
      <c r="A40" s="32">
        <v>45292</v>
      </c>
      <c r="B40" s="1" t="str">
        <f t="shared" si="1"/>
        <v>enero</v>
      </c>
      <c r="C40" t="s">
        <v>66</v>
      </c>
      <c r="D40" t="s">
        <v>67</v>
      </c>
      <c r="E40" t="str">
        <f>+VLOOKUP(F40,'[1]DIVIPOLA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16">
        <v>4030</v>
      </c>
      <c r="N40" s="29">
        <f t="shared" si="2"/>
        <v>4</v>
      </c>
      <c r="O40" s="30" t="str">
        <f t="shared" si="3"/>
        <v>40</v>
      </c>
      <c r="P40" s="30" t="str">
        <f t="shared" si="4"/>
        <v>30</v>
      </c>
      <c r="Q40" s="31">
        <f t="shared" si="5"/>
        <v>2430</v>
      </c>
      <c r="R40" s="31">
        <f t="shared" si="6"/>
        <v>40.5</v>
      </c>
      <c r="U40" s="28"/>
      <c r="V40" s="28"/>
      <c r="W40" s="8"/>
      <c r="X40" s="6"/>
    </row>
    <row r="41" spans="1:24">
      <c r="A41" s="32">
        <v>45292</v>
      </c>
      <c r="B41" s="1" t="str">
        <f t="shared" si="1"/>
        <v>enero</v>
      </c>
      <c r="C41" t="s">
        <v>66</v>
      </c>
      <c r="D41" t="s">
        <v>67</v>
      </c>
      <c r="E41" t="str">
        <f>+VLOOKUP(F41,'[1]DIVIPOLA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16">
        <v>3730</v>
      </c>
      <c r="N41" s="29">
        <f t="shared" si="2"/>
        <v>4</v>
      </c>
      <c r="O41" s="30" t="str">
        <f t="shared" si="3"/>
        <v>37</v>
      </c>
      <c r="P41" s="30" t="str">
        <f t="shared" si="4"/>
        <v>30</v>
      </c>
      <c r="Q41" s="31">
        <f t="shared" si="5"/>
        <v>2250</v>
      </c>
      <c r="R41" s="31">
        <f t="shared" si="6"/>
        <v>37.5</v>
      </c>
      <c r="U41" s="28"/>
      <c r="V41" s="28"/>
      <c r="W41" s="8"/>
      <c r="X41" s="6"/>
    </row>
    <row r="42" spans="1:24">
      <c r="A42" s="32">
        <v>45292</v>
      </c>
      <c r="B42" s="1" t="str">
        <f t="shared" si="1"/>
        <v>enero</v>
      </c>
      <c r="C42" t="s">
        <v>66</v>
      </c>
      <c r="D42" t="s">
        <v>67</v>
      </c>
      <c r="E42" t="str">
        <f>+VLOOKUP(F42,'[1]DIVIPOLA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16">
        <v>3836</v>
      </c>
      <c r="N42" s="29">
        <f t="shared" si="2"/>
        <v>4</v>
      </c>
      <c r="O42" s="30" t="str">
        <f t="shared" si="3"/>
        <v>38</v>
      </c>
      <c r="P42" s="30" t="str">
        <f t="shared" si="4"/>
        <v>36</v>
      </c>
      <c r="Q42" s="31">
        <f t="shared" si="5"/>
        <v>2316</v>
      </c>
      <c r="R42" s="31">
        <f t="shared" si="6"/>
        <v>38.6</v>
      </c>
      <c r="U42" s="28"/>
      <c r="V42" s="28"/>
      <c r="W42" s="8"/>
      <c r="X42" s="6"/>
    </row>
    <row r="43" spans="1:24">
      <c r="A43" s="32">
        <v>45292</v>
      </c>
      <c r="B43" s="1" t="str">
        <f t="shared" si="1"/>
        <v>enero</v>
      </c>
      <c r="C43" t="s">
        <v>66</v>
      </c>
      <c r="D43" t="s">
        <v>67</v>
      </c>
      <c r="E43" t="str">
        <f>+VLOOKUP(F43,'[1]DIVIPOLA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16">
        <v>3912</v>
      </c>
      <c r="N43" s="29">
        <f t="shared" si="2"/>
        <v>4</v>
      </c>
      <c r="O43" s="30" t="str">
        <f t="shared" si="3"/>
        <v>39</v>
      </c>
      <c r="P43" s="30" t="str">
        <f t="shared" si="4"/>
        <v>12</v>
      </c>
      <c r="Q43" s="31">
        <f t="shared" si="5"/>
        <v>2352</v>
      </c>
      <c r="R43" s="31">
        <f t="shared" si="6"/>
        <v>39.200000000000003</v>
      </c>
      <c r="U43" s="28"/>
      <c r="V43" s="28"/>
      <c r="W43" s="8"/>
      <c r="X43" s="6"/>
    </row>
    <row r="44" spans="1:24">
      <c r="A44" s="32">
        <v>45292</v>
      </c>
      <c r="B44" s="1" t="str">
        <f t="shared" si="1"/>
        <v>enero</v>
      </c>
      <c r="C44" t="s">
        <v>76</v>
      </c>
      <c r="D44" t="s">
        <v>77</v>
      </c>
      <c r="E44" t="str">
        <f>+VLOOKUP(F44,'[1]DIVIPOLA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16">
        <v>1446</v>
      </c>
      <c r="N44" s="29">
        <f t="shared" si="2"/>
        <v>4</v>
      </c>
      <c r="O44" s="30" t="str">
        <f t="shared" si="3"/>
        <v>14</v>
      </c>
      <c r="P44" s="30" t="str">
        <f t="shared" si="4"/>
        <v>46</v>
      </c>
      <c r="Q44" s="31">
        <f t="shared" si="5"/>
        <v>886</v>
      </c>
      <c r="R44" s="31">
        <f t="shared" si="6"/>
        <v>14.766666666666667</v>
      </c>
      <c r="U44" s="28"/>
      <c r="V44" s="28"/>
      <c r="W44" s="8"/>
      <c r="X44" s="6"/>
    </row>
    <row r="45" spans="1:24">
      <c r="A45" s="32">
        <v>45292</v>
      </c>
      <c r="B45" s="1" t="str">
        <f t="shared" si="1"/>
        <v>enero</v>
      </c>
      <c r="C45" t="s">
        <v>76</v>
      </c>
      <c r="D45" t="s">
        <v>77</v>
      </c>
      <c r="E45" t="str">
        <f>+VLOOKUP(F45,'[1]DIVIPOLA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16">
        <v>723</v>
      </c>
      <c r="N45" s="29">
        <f t="shared" si="2"/>
        <v>3</v>
      </c>
      <c r="O45" s="30" t="str">
        <f t="shared" si="3"/>
        <v>72</v>
      </c>
      <c r="P45" s="30" t="str">
        <f t="shared" si="4"/>
        <v>3</v>
      </c>
      <c r="Q45" s="31">
        <f t="shared" si="5"/>
        <v>4323</v>
      </c>
      <c r="R45" s="31">
        <f t="shared" si="6"/>
        <v>72.05</v>
      </c>
      <c r="U45" s="28"/>
      <c r="V45" s="28"/>
      <c r="W45" s="8"/>
      <c r="X45" s="6"/>
    </row>
    <row r="46" spans="1:24">
      <c r="A46" s="32">
        <v>45292</v>
      </c>
      <c r="B46" s="1" t="str">
        <f t="shared" si="1"/>
        <v>enero</v>
      </c>
      <c r="C46" t="s">
        <v>82</v>
      </c>
      <c r="D46" t="s">
        <v>83</v>
      </c>
      <c r="E46" t="str">
        <f>+VLOOKUP(F46,'[1]DIVIPOLA MPIO'!$A$5:$B$1125,2,0)</f>
        <v>Meta</v>
      </c>
      <c r="F46" t="s">
        <v>456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16">
        <v>3230</v>
      </c>
      <c r="N46" s="29">
        <f t="shared" si="2"/>
        <v>4</v>
      </c>
      <c r="O46" s="30" t="str">
        <f t="shared" si="3"/>
        <v>32</v>
      </c>
      <c r="P46" s="30" t="str">
        <f t="shared" si="4"/>
        <v>30</v>
      </c>
      <c r="Q46" s="31">
        <f t="shared" si="5"/>
        <v>1950</v>
      </c>
      <c r="R46" s="31">
        <f t="shared" si="6"/>
        <v>32.5</v>
      </c>
      <c r="U46" s="28"/>
      <c r="V46" s="28"/>
      <c r="W46" s="8"/>
      <c r="X46" s="6"/>
    </row>
    <row r="47" spans="1:24">
      <c r="A47" s="32">
        <v>45292</v>
      </c>
      <c r="B47" s="1" t="str">
        <f t="shared" si="1"/>
        <v>enero</v>
      </c>
      <c r="C47" t="s">
        <v>87</v>
      </c>
      <c r="D47" t="s">
        <v>88</v>
      </c>
      <c r="E47" t="str">
        <f>+VLOOKUP(F47,'[1]DIVIPOLA MPIO'!$A$5:$B$1125,2,0)</f>
        <v>Tolima</v>
      </c>
      <c r="F47" t="s">
        <v>460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16">
        <v>24</v>
      </c>
      <c r="N47" s="29">
        <f t="shared" si="2"/>
        <v>2</v>
      </c>
      <c r="O47" s="30" t="str">
        <f t="shared" si="3"/>
        <v>24</v>
      </c>
      <c r="P47" s="30">
        <f t="shared" si="4"/>
        <v>0</v>
      </c>
      <c r="Q47" s="31">
        <f t="shared" si="5"/>
        <v>1440</v>
      </c>
      <c r="R47" s="31">
        <f t="shared" si="6"/>
        <v>24</v>
      </c>
      <c r="U47" s="28"/>
      <c r="V47" s="28"/>
      <c r="W47" s="8"/>
      <c r="X47" s="6"/>
    </row>
    <row r="48" spans="1:24">
      <c r="A48" s="32">
        <v>45292</v>
      </c>
      <c r="B48" s="1" t="str">
        <f t="shared" si="1"/>
        <v>enero</v>
      </c>
      <c r="C48" t="s">
        <v>93</v>
      </c>
      <c r="D48" t="s">
        <v>94</v>
      </c>
      <c r="E48" t="str">
        <f>+VLOOKUP(F48,'[1]DIVIPOLA MPIO'!$A$5:$B$1125,2,0)</f>
        <v>Valle del Cauca</v>
      </c>
      <c r="F48" t="s">
        <v>95</v>
      </c>
      <c r="G48" t="s">
        <v>96</v>
      </c>
      <c r="H48" t="s">
        <v>97</v>
      </c>
      <c r="I48" t="s">
        <v>92</v>
      </c>
      <c r="J48" t="s">
        <v>123</v>
      </c>
      <c r="K48" s="2">
        <v>4</v>
      </c>
      <c r="L48" s="2">
        <v>26</v>
      </c>
      <c r="M48" s="16">
        <v>2</v>
      </c>
      <c r="N48" s="29">
        <f t="shared" si="2"/>
        <v>1</v>
      </c>
      <c r="O48" s="30" t="str">
        <f t="shared" si="3"/>
        <v>2</v>
      </c>
      <c r="P48" s="30">
        <f t="shared" si="4"/>
        <v>0</v>
      </c>
      <c r="Q48" s="31">
        <f t="shared" si="5"/>
        <v>120</v>
      </c>
      <c r="R48" s="31">
        <f t="shared" si="6"/>
        <v>2</v>
      </c>
      <c r="U48" s="28"/>
      <c r="V48" s="28"/>
      <c r="W48" s="8"/>
      <c r="X48" s="6"/>
    </row>
    <row r="49" spans="1:24">
      <c r="A49" s="32">
        <v>45292</v>
      </c>
      <c r="B49" s="1" t="str">
        <f t="shared" si="1"/>
        <v>enero</v>
      </c>
      <c r="C49" t="s">
        <v>93</v>
      </c>
      <c r="D49" t="s">
        <v>94</v>
      </c>
      <c r="E49" t="str">
        <f>+VLOOKUP(F49,'[1]DIVIPOLA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98</v>
      </c>
      <c r="K49" s="2">
        <v>28</v>
      </c>
      <c r="L49" s="2">
        <v>369.81</v>
      </c>
      <c r="M49" s="16">
        <v>1406</v>
      </c>
      <c r="N49" s="29">
        <f t="shared" si="2"/>
        <v>4</v>
      </c>
      <c r="O49" s="30" t="str">
        <f t="shared" si="3"/>
        <v>14</v>
      </c>
      <c r="P49" s="30" t="str">
        <f t="shared" si="4"/>
        <v>06</v>
      </c>
      <c r="Q49" s="31">
        <f t="shared" si="5"/>
        <v>846</v>
      </c>
      <c r="R49" s="31">
        <f t="shared" si="6"/>
        <v>14.1</v>
      </c>
      <c r="U49" s="28"/>
      <c r="V49" s="28"/>
      <c r="W49" s="8"/>
      <c r="X49" s="6"/>
    </row>
    <row r="50" spans="1:24">
      <c r="A50" s="32">
        <v>45292</v>
      </c>
      <c r="B50" s="1" t="str">
        <f t="shared" si="1"/>
        <v>enero</v>
      </c>
      <c r="C50" t="s">
        <v>93</v>
      </c>
      <c r="D50" t="s">
        <v>94</v>
      </c>
      <c r="E50" t="str">
        <f>+VLOOKUP(F50,'[1]DIVIPOLA MPIO'!$A$5:$B$1125,2,0)</f>
        <v>Valle del Cauca</v>
      </c>
      <c r="F50" t="s">
        <v>95</v>
      </c>
      <c r="G50" t="s">
        <v>96</v>
      </c>
      <c r="H50" t="s">
        <v>99</v>
      </c>
      <c r="I50" t="s">
        <v>92</v>
      </c>
      <c r="J50" t="s">
        <v>411</v>
      </c>
      <c r="K50" s="2">
        <v>4</v>
      </c>
      <c r="L50" s="2">
        <v>24</v>
      </c>
      <c r="M50" s="16">
        <v>2</v>
      </c>
      <c r="N50" s="29">
        <f t="shared" si="2"/>
        <v>1</v>
      </c>
      <c r="O50" s="30" t="str">
        <f t="shared" si="3"/>
        <v>2</v>
      </c>
      <c r="P50" s="30">
        <f t="shared" si="4"/>
        <v>0</v>
      </c>
      <c r="Q50" s="31">
        <f t="shared" si="5"/>
        <v>120</v>
      </c>
      <c r="R50" s="31">
        <f t="shared" si="6"/>
        <v>2</v>
      </c>
      <c r="U50" s="28"/>
      <c r="V50" s="28"/>
      <c r="W50" s="8"/>
      <c r="X50" s="6"/>
    </row>
    <row r="51" spans="1:24">
      <c r="A51" s="32">
        <v>45292</v>
      </c>
      <c r="B51" s="1" t="str">
        <f t="shared" si="1"/>
        <v>enero</v>
      </c>
      <c r="C51" t="s">
        <v>100</v>
      </c>
      <c r="D51" t="s">
        <v>101</v>
      </c>
      <c r="E51" t="str">
        <f>+VLOOKUP(F51,'[1]DIVIPOLA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16">
        <v>1193</v>
      </c>
      <c r="N51" s="29">
        <f t="shared" si="2"/>
        <v>4</v>
      </c>
      <c r="O51" s="30" t="str">
        <f t="shared" si="3"/>
        <v>11</v>
      </c>
      <c r="P51" s="30" t="str">
        <f t="shared" si="4"/>
        <v>93</v>
      </c>
      <c r="Q51" s="31">
        <f t="shared" si="5"/>
        <v>753</v>
      </c>
      <c r="R51" s="31">
        <f t="shared" si="6"/>
        <v>12.55</v>
      </c>
      <c r="U51" s="28"/>
      <c r="V51" s="28"/>
      <c r="W51" s="8"/>
      <c r="X51" s="6"/>
    </row>
    <row r="52" spans="1:24">
      <c r="A52" s="32">
        <v>45292</v>
      </c>
      <c r="B52" s="1" t="str">
        <f t="shared" si="1"/>
        <v>enero</v>
      </c>
      <c r="C52" t="s">
        <v>105</v>
      </c>
      <c r="D52" t="s">
        <v>106</v>
      </c>
      <c r="E52" t="str">
        <f>+VLOOKUP(F52,'[1]DIVIPOLA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16">
        <v>100</v>
      </c>
      <c r="N52" s="29">
        <f t="shared" si="2"/>
        <v>3</v>
      </c>
      <c r="O52" s="30" t="str">
        <f t="shared" si="3"/>
        <v>10</v>
      </c>
      <c r="P52" s="30" t="str">
        <f t="shared" si="4"/>
        <v>0</v>
      </c>
      <c r="Q52" s="31">
        <f t="shared" si="5"/>
        <v>600</v>
      </c>
      <c r="R52" s="31">
        <f t="shared" si="6"/>
        <v>10</v>
      </c>
      <c r="U52" s="28"/>
      <c r="V52" s="28"/>
      <c r="W52" s="8"/>
      <c r="X52" s="6"/>
    </row>
    <row r="53" spans="1:24">
      <c r="A53" s="32">
        <v>45292</v>
      </c>
      <c r="B53" s="1" t="str">
        <f t="shared" si="1"/>
        <v>enero</v>
      </c>
      <c r="C53" t="s">
        <v>105</v>
      </c>
      <c r="D53" t="s">
        <v>106</v>
      </c>
      <c r="E53" t="str">
        <f>+VLOOKUP(F53,'[1]DIVIPOLA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16">
        <v>100</v>
      </c>
      <c r="N53" s="29">
        <f t="shared" si="2"/>
        <v>3</v>
      </c>
      <c r="O53" s="30" t="str">
        <f t="shared" si="3"/>
        <v>10</v>
      </c>
      <c r="P53" s="30" t="str">
        <f t="shared" si="4"/>
        <v>0</v>
      </c>
      <c r="Q53" s="31">
        <f t="shared" si="5"/>
        <v>600</v>
      </c>
      <c r="R53" s="31">
        <f t="shared" si="6"/>
        <v>10</v>
      </c>
      <c r="U53" s="28"/>
      <c r="V53" s="28"/>
      <c r="W53" s="8"/>
      <c r="X53" s="6"/>
    </row>
    <row r="54" spans="1:24">
      <c r="A54" s="32">
        <v>45292</v>
      </c>
      <c r="B54" s="1" t="str">
        <f t="shared" si="1"/>
        <v>enero</v>
      </c>
      <c r="C54" t="s">
        <v>105</v>
      </c>
      <c r="D54" t="s">
        <v>106</v>
      </c>
      <c r="E54" t="str">
        <f>+VLOOKUP(F54,'[1]DIVIPOLA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16">
        <v>30</v>
      </c>
      <c r="N54" s="29">
        <f t="shared" si="2"/>
        <v>2</v>
      </c>
      <c r="O54" s="30" t="str">
        <f t="shared" si="3"/>
        <v>30</v>
      </c>
      <c r="P54" s="30">
        <f t="shared" si="4"/>
        <v>0</v>
      </c>
      <c r="Q54" s="31">
        <f t="shared" si="5"/>
        <v>1800</v>
      </c>
      <c r="R54" s="31">
        <f t="shared" si="6"/>
        <v>30</v>
      </c>
      <c r="U54" s="28"/>
      <c r="V54" s="28"/>
      <c r="W54" s="8"/>
      <c r="X54" s="6"/>
    </row>
    <row r="55" spans="1:24">
      <c r="A55" s="32">
        <v>45292</v>
      </c>
      <c r="B55" s="1" t="str">
        <f t="shared" si="1"/>
        <v>enero</v>
      </c>
      <c r="C55" t="s">
        <v>105</v>
      </c>
      <c r="D55" t="s">
        <v>106</v>
      </c>
      <c r="E55" t="str">
        <f>+VLOOKUP(F55,'[1]DIVIPOLA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16">
        <v>30</v>
      </c>
      <c r="N55" s="29">
        <f t="shared" si="2"/>
        <v>2</v>
      </c>
      <c r="O55" s="30" t="str">
        <f t="shared" si="3"/>
        <v>30</v>
      </c>
      <c r="P55" s="30">
        <f t="shared" si="4"/>
        <v>0</v>
      </c>
      <c r="Q55" s="31">
        <f t="shared" si="5"/>
        <v>1800</v>
      </c>
      <c r="R55" s="31">
        <f t="shared" si="6"/>
        <v>30</v>
      </c>
      <c r="U55" s="28"/>
      <c r="V55" s="28"/>
      <c r="W55" s="8"/>
      <c r="X55" s="6"/>
    </row>
    <row r="56" spans="1:24">
      <c r="A56" s="32">
        <v>45292</v>
      </c>
      <c r="B56" s="1" t="str">
        <f t="shared" si="1"/>
        <v>enero</v>
      </c>
      <c r="C56" t="s">
        <v>105</v>
      </c>
      <c r="D56" t="s">
        <v>106</v>
      </c>
      <c r="E56" t="str">
        <f>+VLOOKUP(F56,'[1]DIVIPOLA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16">
        <v>30</v>
      </c>
      <c r="N56" s="29">
        <f t="shared" si="2"/>
        <v>2</v>
      </c>
      <c r="O56" s="30" t="str">
        <f t="shared" si="3"/>
        <v>30</v>
      </c>
      <c r="P56" s="30">
        <f t="shared" si="4"/>
        <v>0</v>
      </c>
      <c r="Q56" s="31">
        <f t="shared" si="5"/>
        <v>1800</v>
      </c>
      <c r="R56" s="31">
        <f t="shared" si="6"/>
        <v>30</v>
      </c>
      <c r="U56" s="28"/>
      <c r="V56" s="28"/>
      <c r="W56" s="8"/>
      <c r="X56" s="6"/>
    </row>
    <row r="57" spans="1:24">
      <c r="A57" s="32">
        <v>45292</v>
      </c>
      <c r="B57" s="1" t="str">
        <f t="shared" si="1"/>
        <v>enero</v>
      </c>
      <c r="C57" t="s">
        <v>105</v>
      </c>
      <c r="D57" t="s">
        <v>106</v>
      </c>
      <c r="E57" t="str">
        <f>+VLOOKUP(F57,'[1]DIVIPOLA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16">
        <v>30</v>
      </c>
      <c r="N57" s="29">
        <f t="shared" si="2"/>
        <v>2</v>
      </c>
      <c r="O57" s="30" t="str">
        <f t="shared" si="3"/>
        <v>30</v>
      </c>
      <c r="P57" s="30">
        <f t="shared" si="4"/>
        <v>0</v>
      </c>
      <c r="Q57" s="31">
        <f t="shared" si="5"/>
        <v>1800</v>
      </c>
      <c r="R57" s="31">
        <f t="shared" si="6"/>
        <v>30</v>
      </c>
      <c r="U57" s="28"/>
      <c r="V57" s="28"/>
      <c r="W57" s="8"/>
      <c r="X57" s="6"/>
    </row>
    <row r="58" spans="1:24">
      <c r="A58" s="32">
        <v>45292</v>
      </c>
      <c r="B58" s="1" t="str">
        <f t="shared" si="1"/>
        <v>enero</v>
      </c>
      <c r="C58" t="s">
        <v>105</v>
      </c>
      <c r="D58" t="s">
        <v>106</v>
      </c>
      <c r="E58" t="str">
        <f>+VLOOKUP(F58,'[1]DIVIPOLA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16">
        <v>500</v>
      </c>
      <c r="N58" s="29">
        <f t="shared" si="2"/>
        <v>3</v>
      </c>
      <c r="O58" s="30" t="str">
        <f t="shared" si="3"/>
        <v>50</v>
      </c>
      <c r="P58" s="30" t="str">
        <f t="shared" si="4"/>
        <v>0</v>
      </c>
      <c r="Q58" s="31">
        <f t="shared" si="5"/>
        <v>3000</v>
      </c>
      <c r="R58" s="31">
        <f t="shared" si="6"/>
        <v>50</v>
      </c>
      <c r="U58" s="28"/>
      <c r="V58" s="28"/>
      <c r="W58" s="8"/>
      <c r="X58" s="6"/>
    </row>
    <row r="59" spans="1:24">
      <c r="A59" s="32">
        <v>45292</v>
      </c>
      <c r="B59" s="1" t="str">
        <f t="shared" si="1"/>
        <v>enero</v>
      </c>
      <c r="C59" t="s">
        <v>105</v>
      </c>
      <c r="D59" t="s">
        <v>106</v>
      </c>
      <c r="E59" t="str">
        <f>+VLOOKUP(F59,'[1]DIVIPOLA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16">
        <v>130</v>
      </c>
      <c r="N59" s="29">
        <f t="shared" si="2"/>
        <v>3</v>
      </c>
      <c r="O59" s="30" t="str">
        <f t="shared" si="3"/>
        <v>13</v>
      </c>
      <c r="P59" s="30" t="str">
        <f t="shared" si="4"/>
        <v>0</v>
      </c>
      <c r="Q59" s="31">
        <f t="shared" si="5"/>
        <v>780</v>
      </c>
      <c r="R59" s="31">
        <f t="shared" si="6"/>
        <v>13</v>
      </c>
      <c r="U59" s="28"/>
      <c r="V59" s="28"/>
      <c r="W59" s="8"/>
      <c r="X59" s="6"/>
    </row>
    <row r="60" spans="1:24">
      <c r="A60" s="32">
        <v>45292</v>
      </c>
      <c r="B60" s="1" t="str">
        <f t="shared" si="1"/>
        <v>enero</v>
      </c>
      <c r="C60" t="s">
        <v>105</v>
      </c>
      <c r="D60" t="s">
        <v>106</v>
      </c>
      <c r="E60" t="str">
        <f>+VLOOKUP(F60,'[1]DIVIPOLA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16">
        <v>400</v>
      </c>
      <c r="N60" s="29">
        <f t="shared" si="2"/>
        <v>3</v>
      </c>
      <c r="O60" s="30" t="str">
        <f t="shared" si="3"/>
        <v>40</v>
      </c>
      <c r="P60" s="30" t="str">
        <f t="shared" si="4"/>
        <v>0</v>
      </c>
      <c r="Q60" s="31">
        <f t="shared" si="5"/>
        <v>2400</v>
      </c>
      <c r="R60" s="31">
        <f t="shared" si="6"/>
        <v>40</v>
      </c>
      <c r="U60" s="28"/>
      <c r="V60" s="28"/>
      <c r="W60" s="8"/>
      <c r="X60" s="6"/>
    </row>
    <row r="61" spans="1:24">
      <c r="A61" s="32">
        <v>45292</v>
      </c>
      <c r="B61" s="1" t="str">
        <f t="shared" si="1"/>
        <v>enero</v>
      </c>
      <c r="C61" t="s">
        <v>105</v>
      </c>
      <c r="D61" t="s">
        <v>106</v>
      </c>
      <c r="E61" t="str">
        <f>+VLOOKUP(F61,'[1]DIVIPOLA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16">
        <v>130</v>
      </c>
      <c r="N61" s="29">
        <f t="shared" si="2"/>
        <v>3</v>
      </c>
      <c r="O61" s="30" t="str">
        <f t="shared" si="3"/>
        <v>13</v>
      </c>
      <c r="P61" s="30" t="str">
        <f t="shared" si="4"/>
        <v>0</v>
      </c>
      <c r="Q61" s="31">
        <f t="shared" si="5"/>
        <v>780</v>
      </c>
      <c r="R61" s="31">
        <f t="shared" si="6"/>
        <v>13</v>
      </c>
      <c r="U61" s="28"/>
      <c r="V61" s="28"/>
      <c r="W61" s="8"/>
      <c r="X61" s="6"/>
    </row>
    <row r="62" spans="1:24">
      <c r="A62" s="32">
        <v>45292</v>
      </c>
      <c r="B62" s="1" t="str">
        <f t="shared" si="1"/>
        <v>enero</v>
      </c>
      <c r="C62" t="s">
        <v>105</v>
      </c>
      <c r="D62" t="s">
        <v>106</v>
      </c>
      <c r="E62" t="str">
        <f>+VLOOKUP(F62,'[1]DIVIPOLA MPIO'!$A$5:$B$1125,2,0)</f>
        <v>Tolima</v>
      </c>
      <c r="F62" t="s">
        <v>455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16">
        <v>100</v>
      </c>
      <c r="N62" s="29">
        <f t="shared" si="2"/>
        <v>3</v>
      </c>
      <c r="O62" s="30" t="str">
        <f t="shared" si="3"/>
        <v>10</v>
      </c>
      <c r="P62" s="30" t="str">
        <f t="shared" si="4"/>
        <v>0</v>
      </c>
      <c r="Q62" s="31">
        <f t="shared" si="5"/>
        <v>600</v>
      </c>
      <c r="R62" s="31">
        <f t="shared" si="6"/>
        <v>10</v>
      </c>
      <c r="U62" s="28"/>
      <c r="V62" s="28"/>
      <c r="W62" s="8"/>
      <c r="X62" s="6"/>
    </row>
    <row r="63" spans="1:24">
      <c r="A63" s="32">
        <v>45292</v>
      </c>
      <c r="B63" s="1" t="str">
        <f t="shared" si="1"/>
        <v>enero</v>
      </c>
      <c r="C63" t="s">
        <v>105</v>
      </c>
      <c r="D63" t="s">
        <v>106</v>
      </c>
      <c r="E63" t="str">
        <f>+VLOOKUP(F63,'[1]DIVIPOLA MPIO'!$A$5:$B$1125,2,0)</f>
        <v>Tolima</v>
      </c>
      <c r="F63" t="s">
        <v>455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16">
        <v>130</v>
      </c>
      <c r="N63" s="29">
        <f t="shared" si="2"/>
        <v>3</v>
      </c>
      <c r="O63" s="30" t="str">
        <f t="shared" si="3"/>
        <v>13</v>
      </c>
      <c r="P63" s="30" t="str">
        <f t="shared" si="4"/>
        <v>0</v>
      </c>
      <c r="Q63" s="31">
        <f t="shared" si="5"/>
        <v>780</v>
      </c>
      <c r="R63" s="31">
        <f t="shared" si="6"/>
        <v>13</v>
      </c>
      <c r="U63" s="28"/>
      <c r="V63" s="28"/>
      <c r="W63" s="8"/>
      <c r="X63" s="6"/>
    </row>
    <row r="64" spans="1:24">
      <c r="A64" s="32">
        <v>45292</v>
      </c>
      <c r="B64" s="1" t="str">
        <f t="shared" si="1"/>
        <v>enero</v>
      </c>
      <c r="C64" t="s">
        <v>105</v>
      </c>
      <c r="D64" t="s">
        <v>106</v>
      </c>
      <c r="E64" t="str">
        <f>+VLOOKUP(F64,'[1]DIVIPOLA MPIO'!$A$5:$B$1125,2,0)</f>
        <v>Tolima</v>
      </c>
      <c r="F64" t="s">
        <v>455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16">
        <v>30</v>
      </c>
      <c r="N64" s="29">
        <f t="shared" si="2"/>
        <v>2</v>
      </c>
      <c r="O64" s="30" t="str">
        <f t="shared" si="3"/>
        <v>30</v>
      </c>
      <c r="P64" s="30">
        <f t="shared" si="4"/>
        <v>0</v>
      </c>
      <c r="Q64" s="31">
        <f t="shared" si="5"/>
        <v>1800</v>
      </c>
      <c r="R64" s="31">
        <f t="shared" si="6"/>
        <v>30</v>
      </c>
      <c r="U64" s="28"/>
      <c r="V64" s="28"/>
      <c r="W64" s="8"/>
      <c r="X64" s="6"/>
    </row>
    <row r="65" spans="1:24">
      <c r="A65" s="32">
        <v>45292</v>
      </c>
      <c r="B65" s="1" t="str">
        <f t="shared" si="1"/>
        <v>enero</v>
      </c>
      <c r="C65" t="s">
        <v>105</v>
      </c>
      <c r="D65" t="s">
        <v>106</v>
      </c>
      <c r="E65" t="str">
        <f>+VLOOKUP(F65,'[1]DIVIPOLA MPIO'!$A$5:$B$1125,2,0)</f>
        <v>Tolima</v>
      </c>
      <c r="F65" t="s">
        <v>455</v>
      </c>
      <c r="G65" t="s">
        <v>108</v>
      </c>
      <c r="H65" t="s">
        <v>122</v>
      </c>
      <c r="I65" t="s">
        <v>92</v>
      </c>
      <c r="J65" t="s">
        <v>16</v>
      </c>
      <c r="K65" s="2">
        <v>20</v>
      </c>
      <c r="L65" s="2">
        <v>125</v>
      </c>
      <c r="M65" s="16">
        <v>500</v>
      </c>
      <c r="N65" s="29">
        <f t="shared" si="2"/>
        <v>3</v>
      </c>
      <c r="O65" s="30" t="str">
        <f t="shared" si="3"/>
        <v>50</v>
      </c>
      <c r="P65" s="30" t="str">
        <f t="shared" si="4"/>
        <v>0</v>
      </c>
      <c r="Q65" s="31">
        <f t="shared" si="5"/>
        <v>3000</v>
      </c>
      <c r="R65" s="31">
        <f t="shared" si="6"/>
        <v>50</v>
      </c>
      <c r="U65" s="28"/>
      <c r="V65" s="28"/>
      <c r="W65" s="8"/>
      <c r="X65" s="6"/>
    </row>
    <row r="66" spans="1:24">
      <c r="A66" s="32">
        <v>45292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455</v>
      </c>
      <c r="G66" t="s">
        <v>108</v>
      </c>
      <c r="H66" t="s">
        <v>118</v>
      </c>
      <c r="I66" t="s">
        <v>92</v>
      </c>
      <c r="J66" t="s">
        <v>16</v>
      </c>
      <c r="K66" s="2">
        <v>12</v>
      </c>
      <c r="L66" s="2">
        <v>75</v>
      </c>
      <c r="M66" s="16">
        <v>300</v>
      </c>
      <c r="N66" s="29">
        <f t="shared" si="2"/>
        <v>3</v>
      </c>
      <c r="O66" s="30" t="str">
        <f t="shared" si="3"/>
        <v>30</v>
      </c>
      <c r="P66" s="30" t="str">
        <f t="shared" si="4"/>
        <v>0</v>
      </c>
      <c r="Q66" s="31">
        <f t="shared" si="5"/>
        <v>1800</v>
      </c>
      <c r="R66" s="31">
        <f t="shared" si="6"/>
        <v>30</v>
      </c>
      <c r="U66" s="28"/>
      <c r="V66" s="28"/>
      <c r="W66" s="8"/>
      <c r="X66" s="6"/>
    </row>
    <row r="67" spans="1:24">
      <c r="A67" s="32">
        <v>45292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455</v>
      </c>
      <c r="G67" t="s">
        <v>108</v>
      </c>
      <c r="H67" t="s">
        <v>118</v>
      </c>
      <c r="I67" t="s">
        <v>92</v>
      </c>
      <c r="J67" t="s">
        <v>123</v>
      </c>
      <c r="K67" s="2">
        <v>2</v>
      </c>
      <c r="L67" s="2">
        <v>12.5</v>
      </c>
      <c r="M67" s="16">
        <v>30</v>
      </c>
      <c r="N67" s="29">
        <f t="shared" ref="N67:N130" si="8">LEN($M67)</f>
        <v>2</v>
      </c>
      <c r="O67" s="30" t="str">
        <f t="shared" ref="O67:O130" si="9">IF(N67="1",$M67,IF(N67=2,LEFT($M67,2),LEFT($M67,2)))</f>
        <v>30</v>
      </c>
      <c r="P67" s="30">
        <f t="shared" ref="P67:P130" si="10">IF(N67&lt;=2,0,MID($M67,3,3))</f>
        <v>0</v>
      </c>
      <c r="Q67" s="31">
        <f t="shared" ref="Q67:Q130" si="11">(O67*60)+P67</f>
        <v>1800</v>
      </c>
      <c r="R67" s="31">
        <f t="shared" ref="R67:R130" si="12">+Q67/60</f>
        <v>30</v>
      </c>
      <c r="U67" s="28"/>
      <c r="V67" s="28"/>
      <c r="W67" s="8"/>
      <c r="X67" s="6"/>
    </row>
    <row r="68" spans="1:24">
      <c r="A68" s="32">
        <v>45292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455</v>
      </c>
      <c r="G68" t="s">
        <v>108</v>
      </c>
      <c r="H68" t="s">
        <v>124</v>
      </c>
      <c r="I68" t="s">
        <v>15</v>
      </c>
      <c r="J68" t="s">
        <v>16</v>
      </c>
      <c r="K68" s="2">
        <v>8</v>
      </c>
      <c r="L68" s="2">
        <v>50</v>
      </c>
      <c r="M68" s="16">
        <v>200</v>
      </c>
      <c r="N68" s="29">
        <f t="shared" si="8"/>
        <v>3</v>
      </c>
      <c r="O68" s="30" t="str">
        <f t="shared" si="9"/>
        <v>20</v>
      </c>
      <c r="P68" s="30" t="str">
        <f t="shared" si="10"/>
        <v>0</v>
      </c>
      <c r="Q68" s="31">
        <f t="shared" si="11"/>
        <v>1200</v>
      </c>
      <c r="R68" s="31">
        <f t="shared" si="12"/>
        <v>20</v>
      </c>
      <c r="U68" s="28"/>
      <c r="V68" s="28"/>
      <c r="W68" s="8"/>
      <c r="X68" s="6"/>
    </row>
    <row r="69" spans="1:24">
      <c r="A69" s="32">
        <v>45292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455</v>
      </c>
      <c r="G69" t="s">
        <v>108</v>
      </c>
      <c r="H69" t="s">
        <v>125</v>
      </c>
      <c r="I69" t="s">
        <v>92</v>
      </c>
      <c r="J69" t="s">
        <v>16</v>
      </c>
      <c r="K69" s="2">
        <v>62</v>
      </c>
      <c r="L69" s="2">
        <v>387.5</v>
      </c>
      <c r="M69" s="16">
        <v>1530</v>
      </c>
      <c r="N69" s="29">
        <f t="shared" si="8"/>
        <v>4</v>
      </c>
      <c r="O69" s="30" t="str">
        <f t="shared" si="9"/>
        <v>15</v>
      </c>
      <c r="P69" s="30" t="str">
        <f t="shared" si="10"/>
        <v>30</v>
      </c>
      <c r="Q69" s="31">
        <f t="shared" si="11"/>
        <v>930</v>
      </c>
      <c r="R69" s="31">
        <f t="shared" si="12"/>
        <v>15.5</v>
      </c>
      <c r="U69" s="28"/>
      <c r="V69" s="28"/>
      <c r="W69" s="8"/>
      <c r="X69" s="6"/>
    </row>
    <row r="70" spans="1:24">
      <c r="A70" s="32">
        <v>45292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455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16">
        <v>30</v>
      </c>
      <c r="N70" s="29">
        <f t="shared" si="8"/>
        <v>2</v>
      </c>
      <c r="O70" s="30" t="str">
        <f t="shared" si="9"/>
        <v>30</v>
      </c>
      <c r="P70" s="30">
        <f t="shared" si="10"/>
        <v>0</v>
      </c>
      <c r="Q70" s="31">
        <f t="shared" si="11"/>
        <v>1800</v>
      </c>
      <c r="R70" s="31">
        <f t="shared" si="12"/>
        <v>30</v>
      </c>
      <c r="U70" s="28"/>
      <c r="V70" s="28"/>
      <c r="W70" s="8"/>
      <c r="X70" s="6"/>
    </row>
    <row r="71" spans="1:24">
      <c r="A71" s="32">
        <v>45292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Tolima</v>
      </c>
      <c r="F71" t="s">
        <v>455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16">
        <v>230</v>
      </c>
      <c r="N71" s="29">
        <f t="shared" si="8"/>
        <v>3</v>
      </c>
      <c r="O71" s="30" t="str">
        <f t="shared" si="9"/>
        <v>23</v>
      </c>
      <c r="P71" s="30" t="str">
        <f t="shared" si="10"/>
        <v>0</v>
      </c>
      <c r="Q71" s="31">
        <f t="shared" si="11"/>
        <v>1380</v>
      </c>
      <c r="R71" s="31">
        <f t="shared" si="12"/>
        <v>23</v>
      </c>
      <c r="U71" s="28"/>
      <c r="V71" s="28"/>
      <c r="W71" s="8"/>
      <c r="X71" s="6"/>
    </row>
    <row r="72" spans="1:24">
      <c r="A72" s="32">
        <v>45292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Tolima</v>
      </c>
      <c r="F72" t="s">
        <v>455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16">
        <v>300</v>
      </c>
      <c r="N72" s="29">
        <f t="shared" si="8"/>
        <v>3</v>
      </c>
      <c r="O72" s="30" t="str">
        <f t="shared" si="9"/>
        <v>30</v>
      </c>
      <c r="P72" s="30" t="str">
        <f t="shared" si="10"/>
        <v>0</v>
      </c>
      <c r="Q72" s="31">
        <f t="shared" si="11"/>
        <v>1800</v>
      </c>
      <c r="R72" s="31">
        <f t="shared" si="12"/>
        <v>30</v>
      </c>
      <c r="U72" s="28"/>
      <c r="V72" s="28"/>
      <c r="W72" s="8"/>
      <c r="X72" s="6"/>
    </row>
    <row r="73" spans="1:24">
      <c r="A73" s="32">
        <v>45292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Tolima</v>
      </c>
      <c r="F73" t="s">
        <v>455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16">
        <v>130</v>
      </c>
      <c r="N73" s="29">
        <f t="shared" si="8"/>
        <v>3</v>
      </c>
      <c r="O73" s="30" t="str">
        <f t="shared" si="9"/>
        <v>13</v>
      </c>
      <c r="P73" s="30" t="str">
        <f t="shared" si="10"/>
        <v>0</v>
      </c>
      <c r="Q73" s="31">
        <f t="shared" si="11"/>
        <v>780</v>
      </c>
      <c r="R73" s="31">
        <f t="shared" si="12"/>
        <v>13</v>
      </c>
      <c r="U73" s="28"/>
      <c r="V73" s="28"/>
      <c r="W73" s="8"/>
      <c r="X73" s="6"/>
    </row>
    <row r="74" spans="1:24">
      <c r="A74" s="32">
        <v>45292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Tolima</v>
      </c>
      <c r="F74" t="s">
        <v>455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16">
        <v>500</v>
      </c>
      <c r="N74" s="29">
        <f t="shared" si="8"/>
        <v>3</v>
      </c>
      <c r="O74" s="30" t="str">
        <f t="shared" si="9"/>
        <v>50</v>
      </c>
      <c r="P74" s="30" t="str">
        <f t="shared" si="10"/>
        <v>0</v>
      </c>
      <c r="Q74" s="31">
        <f t="shared" si="11"/>
        <v>3000</v>
      </c>
      <c r="R74" s="31">
        <f t="shared" si="12"/>
        <v>50</v>
      </c>
      <c r="U74" s="28"/>
      <c r="V74" s="28"/>
      <c r="W74" s="8"/>
      <c r="X74" s="6"/>
    </row>
    <row r="75" spans="1:24">
      <c r="A75" s="32">
        <v>45292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128</v>
      </c>
      <c r="G75" t="s">
        <v>129</v>
      </c>
      <c r="H75" t="s">
        <v>122</v>
      </c>
      <c r="I75" t="s">
        <v>92</v>
      </c>
      <c r="J75" t="s">
        <v>16</v>
      </c>
      <c r="K75" s="2">
        <v>20</v>
      </c>
      <c r="L75" s="2">
        <v>125</v>
      </c>
      <c r="M75" s="16">
        <v>500</v>
      </c>
      <c r="N75" s="29">
        <f t="shared" si="8"/>
        <v>3</v>
      </c>
      <c r="O75" s="30" t="str">
        <f t="shared" si="9"/>
        <v>50</v>
      </c>
      <c r="P75" s="30" t="str">
        <f t="shared" si="10"/>
        <v>0</v>
      </c>
      <c r="Q75" s="31">
        <f t="shared" si="11"/>
        <v>3000</v>
      </c>
      <c r="R75" s="31">
        <f t="shared" si="12"/>
        <v>50</v>
      </c>
      <c r="U75" s="28"/>
      <c r="V75" s="28"/>
      <c r="W75" s="8"/>
      <c r="X75" s="6"/>
    </row>
    <row r="76" spans="1:24">
      <c r="A76" s="32">
        <v>45292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128</v>
      </c>
      <c r="G76" t="s">
        <v>129</v>
      </c>
      <c r="H76" t="s">
        <v>118</v>
      </c>
      <c r="I76" t="s">
        <v>92</v>
      </c>
      <c r="J76" t="s">
        <v>16</v>
      </c>
      <c r="K76" s="2">
        <v>10</v>
      </c>
      <c r="L76" s="2">
        <v>62.5</v>
      </c>
      <c r="M76" s="16">
        <v>230</v>
      </c>
      <c r="N76" s="29">
        <f t="shared" si="8"/>
        <v>3</v>
      </c>
      <c r="O76" s="30" t="str">
        <f t="shared" si="9"/>
        <v>23</v>
      </c>
      <c r="P76" s="30" t="str">
        <f t="shared" si="10"/>
        <v>0</v>
      </c>
      <c r="Q76" s="31">
        <f t="shared" si="11"/>
        <v>1380</v>
      </c>
      <c r="R76" s="31">
        <f t="shared" si="12"/>
        <v>23</v>
      </c>
      <c r="U76" s="28"/>
      <c r="V76" s="28"/>
      <c r="W76" s="8"/>
      <c r="X76" s="6"/>
    </row>
    <row r="77" spans="1:24">
      <c r="A77" s="32">
        <v>45292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128</v>
      </c>
      <c r="G77" t="s">
        <v>129</v>
      </c>
      <c r="H77" t="s">
        <v>124</v>
      </c>
      <c r="I77" t="s">
        <v>15</v>
      </c>
      <c r="J77" t="s">
        <v>16</v>
      </c>
      <c r="K77" s="2">
        <v>8</v>
      </c>
      <c r="L77" s="2">
        <v>50</v>
      </c>
      <c r="M77" s="16">
        <v>200</v>
      </c>
      <c r="N77" s="29">
        <f t="shared" si="8"/>
        <v>3</v>
      </c>
      <c r="O77" s="30" t="str">
        <f t="shared" si="9"/>
        <v>20</v>
      </c>
      <c r="P77" s="30" t="str">
        <f t="shared" si="10"/>
        <v>0</v>
      </c>
      <c r="Q77" s="31">
        <f t="shared" si="11"/>
        <v>1200</v>
      </c>
      <c r="R77" s="31">
        <f t="shared" si="12"/>
        <v>20</v>
      </c>
      <c r="U77" s="28"/>
      <c r="V77" s="28"/>
      <c r="W77" s="8"/>
      <c r="X77" s="6"/>
    </row>
    <row r="78" spans="1:24">
      <c r="A78" s="32">
        <v>45292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16">
        <v>230</v>
      </c>
      <c r="N78" s="29">
        <f t="shared" si="8"/>
        <v>3</v>
      </c>
      <c r="O78" s="30" t="str">
        <f t="shared" si="9"/>
        <v>23</v>
      </c>
      <c r="P78" s="30" t="str">
        <f t="shared" si="10"/>
        <v>0</v>
      </c>
      <c r="Q78" s="31">
        <f t="shared" si="11"/>
        <v>1380</v>
      </c>
      <c r="R78" s="31">
        <f t="shared" si="12"/>
        <v>23</v>
      </c>
      <c r="U78" s="28"/>
      <c r="V78" s="28"/>
      <c r="W78" s="8"/>
      <c r="X78" s="6"/>
    </row>
    <row r="79" spans="1:24">
      <c r="A79" s="32">
        <v>45292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16">
        <v>30</v>
      </c>
      <c r="N79" s="29">
        <f t="shared" si="8"/>
        <v>2</v>
      </c>
      <c r="O79" s="30" t="str">
        <f t="shared" si="9"/>
        <v>30</v>
      </c>
      <c r="P79" s="30">
        <f t="shared" si="10"/>
        <v>0</v>
      </c>
      <c r="Q79" s="31">
        <f t="shared" si="11"/>
        <v>1800</v>
      </c>
      <c r="R79" s="31">
        <f t="shared" si="12"/>
        <v>30</v>
      </c>
      <c r="U79" s="28"/>
      <c r="V79" s="28"/>
      <c r="W79" s="8"/>
      <c r="X79" s="6"/>
    </row>
    <row r="80" spans="1:24">
      <c r="A80" s="32">
        <v>45292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454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16">
        <v>30</v>
      </c>
      <c r="N80" s="29">
        <f t="shared" si="8"/>
        <v>2</v>
      </c>
      <c r="O80" s="30" t="str">
        <f t="shared" si="9"/>
        <v>30</v>
      </c>
      <c r="P80" s="30">
        <f t="shared" si="10"/>
        <v>0</v>
      </c>
      <c r="Q80" s="31">
        <f t="shared" si="11"/>
        <v>1800</v>
      </c>
      <c r="R80" s="31">
        <f t="shared" si="12"/>
        <v>30</v>
      </c>
      <c r="U80" s="28"/>
      <c r="V80" s="28"/>
      <c r="W80" s="8"/>
      <c r="X80" s="6"/>
    </row>
    <row r="81" spans="1:24">
      <c r="A81" s="32">
        <v>45292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454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16">
        <v>100</v>
      </c>
      <c r="N81" s="29">
        <f t="shared" si="8"/>
        <v>3</v>
      </c>
      <c r="O81" s="30" t="str">
        <f t="shared" si="9"/>
        <v>10</v>
      </c>
      <c r="P81" s="30" t="str">
        <f t="shared" si="10"/>
        <v>0</v>
      </c>
      <c r="Q81" s="31">
        <f t="shared" si="11"/>
        <v>600</v>
      </c>
      <c r="R81" s="31">
        <f t="shared" si="12"/>
        <v>10</v>
      </c>
      <c r="U81" s="28"/>
      <c r="V81" s="28"/>
      <c r="W81" s="8"/>
      <c r="X81" s="6"/>
    </row>
    <row r="82" spans="1:24">
      <c r="A82" s="32">
        <v>45292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454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16">
        <v>130</v>
      </c>
      <c r="N82" s="29">
        <f t="shared" si="8"/>
        <v>3</v>
      </c>
      <c r="O82" s="30" t="str">
        <f t="shared" si="9"/>
        <v>13</v>
      </c>
      <c r="P82" s="30" t="str">
        <f t="shared" si="10"/>
        <v>0</v>
      </c>
      <c r="Q82" s="31">
        <f t="shared" si="11"/>
        <v>780</v>
      </c>
      <c r="R82" s="31">
        <f t="shared" si="12"/>
        <v>13</v>
      </c>
      <c r="U82" s="28"/>
      <c r="V82" s="28"/>
      <c r="W82" s="8"/>
      <c r="X82" s="6"/>
    </row>
    <row r="83" spans="1:24">
      <c r="A83" s="32">
        <v>45292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454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16">
        <v>30</v>
      </c>
      <c r="N83" s="29">
        <f t="shared" si="8"/>
        <v>2</v>
      </c>
      <c r="O83" s="30" t="str">
        <f t="shared" si="9"/>
        <v>30</v>
      </c>
      <c r="P83" s="30">
        <f t="shared" si="10"/>
        <v>0</v>
      </c>
      <c r="Q83" s="31">
        <f t="shared" si="11"/>
        <v>1800</v>
      </c>
      <c r="R83" s="31">
        <f t="shared" si="12"/>
        <v>30</v>
      </c>
      <c r="U83" s="28"/>
      <c r="V83" s="28"/>
      <c r="W83" s="8"/>
      <c r="X83" s="6"/>
    </row>
    <row r="84" spans="1:24">
      <c r="A84" s="32">
        <v>45292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454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16">
        <v>330</v>
      </c>
      <c r="N84" s="29">
        <f t="shared" si="8"/>
        <v>3</v>
      </c>
      <c r="O84" s="30" t="str">
        <f t="shared" si="9"/>
        <v>33</v>
      </c>
      <c r="P84" s="30" t="str">
        <f t="shared" si="10"/>
        <v>0</v>
      </c>
      <c r="Q84" s="31">
        <f t="shared" si="11"/>
        <v>1980</v>
      </c>
      <c r="R84" s="31">
        <f t="shared" si="12"/>
        <v>33</v>
      </c>
      <c r="U84" s="28"/>
      <c r="V84" s="28"/>
      <c r="W84" s="8"/>
      <c r="X84" s="6"/>
    </row>
    <row r="85" spans="1:24">
      <c r="A85" s="32">
        <v>45292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454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16">
        <v>100</v>
      </c>
      <c r="N85" s="29">
        <f t="shared" si="8"/>
        <v>3</v>
      </c>
      <c r="O85" s="30" t="str">
        <f t="shared" si="9"/>
        <v>10</v>
      </c>
      <c r="P85" s="30" t="str">
        <f t="shared" si="10"/>
        <v>0</v>
      </c>
      <c r="Q85" s="31">
        <f t="shared" si="11"/>
        <v>600</v>
      </c>
      <c r="R85" s="31">
        <f t="shared" si="12"/>
        <v>10</v>
      </c>
      <c r="U85" s="28"/>
      <c r="V85" s="28"/>
      <c r="W85" s="8"/>
      <c r="X85" s="6"/>
    </row>
    <row r="86" spans="1:24">
      <c r="A86" s="32">
        <v>45292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454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16">
        <v>30</v>
      </c>
      <c r="N86" s="29">
        <f t="shared" si="8"/>
        <v>2</v>
      </c>
      <c r="O86" s="30" t="str">
        <f t="shared" si="9"/>
        <v>30</v>
      </c>
      <c r="P86" s="30">
        <f t="shared" si="10"/>
        <v>0</v>
      </c>
      <c r="Q86" s="31">
        <f t="shared" si="11"/>
        <v>1800</v>
      </c>
      <c r="R86" s="31">
        <f t="shared" si="12"/>
        <v>30</v>
      </c>
      <c r="U86" s="28"/>
      <c r="V86" s="28"/>
      <c r="W86" s="8"/>
      <c r="X86" s="6"/>
    </row>
    <row r="87" spans="1:24">
      <c r="A87" s="32">
        <v>45292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454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16">
        <v>30</v>
      </c>
      <c r="N87" s="29">
        <f t="shared" si="8"/>
        <v>2</v>
      </c>
      <c r="O87" s="30" t="str">
        <f t="shared" si="9"/>
        <v>30</v>
      </c>
      <c r="P87" s="30">
        <f t="shared" si="10"/>
        <v>0</v>
      </c>
      <c r="Q87" s="31">
        <f t="shared" si="11"/>
        <v>1800</v>
      </c>
      <c r="R87" s="31">
        <f t="shared" si="12"/>
        <v>30</v>
      </c>
      <c r="U87" s="28"/>
      <c r="V87" s="28"/>
      <c r="W87" s="8"/>
      <c r="X87" s="6"/>
    </row>
    <row r="88" spans="1:24">
      <c r="A88" s="32">
        <v>45292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454</v>
      </c>
      <c r="G88" t="s">
        <v>136</v>
      </c>
      <c r="H88" t="s">
        <v>109</v>
      </c>
      <c r="I88" t="s">
        <v>92</v>
      </c>
      <c r="J88" t="s">
        <v>98</v>
      </c>
      <c r="K88" s="2">
        <v>2</v>
      </c>
      <c r="L88" s="2">
        <v>12.5</v>
      </c>
      <c r="M88" s="16">
        <v>30</v>
      </c>
      <c r="N88" s="29">
        <f t="shared" si="8"/>
        <v>2</v>
      </c>
      <c r="O88" s="30" t="str">
        <f t="shared" si="9"/>
        <v>30</v>
      </c>
      <c r="P88" s="30">
        <f t="shared" si="10"/>
        <v>0</v>
      </c>
      <c r="Q88" s="31">
        <f t="shared" si="11"/>
        <v>1800</v>
      </c>
      <c r="R88" s="31">
        <f t="shared" si="12"/>
        <v>30</v>
      </c>
      <c r="U88" s="28"/>
      <c r="V88" s="28"/>
      <c r="W88" s="8"/>
      <c r="X88" s="6"/>
    </row>
    <row r="89" spans="1:24">
      <c r="A89" s="32">
        <v>45292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454</v>
      </c>
      <c r="G89" t="s">
        <v>136</v>
      </c>
      <c r="H89" t="s">
        <v>110</v>
      </c>
      <c r="I89" t="s">
        <v>92</v>
      </c>
      <c r="J89" t="s">
        <v>16</v>
      </c>
      <c r="K89" s="2">
        <v>18</v>
      </c>
      <c r="L89" s="2">
        <v>112.5</v>
      </c>
      <c r="M89" s="16">
        <v>430</v>
      </c>
      <c r="N89" s="29">
        <f t="shared" si="8"/>
        <v>3</v>
      </c>
      <c r="O89" s="30" t="str">
        <f t="shared" si="9"/>
        <v>43</v>
      </c>
      <c r="P89" s="30" t="str">
        <f t="shared" si="10"/>
        <v>0</v>
      </c>
      <c r="Q89" s="31">
        <f t="shared" si="11"/>
        <v>2580</v>
      </c>
      <c r="R89" s="31">
        <f t="shared" si="12"/>
        <v>43</v>
      </c>
      <c r="U89" s="28"/>
      <c r="V89" s="28"/>
      <c r="W89" s="8"/>
      <c r="X89" s="6"/>
    </row>
    <row r="90" spans="1:24">
      <c r="A90" s="32">
        <v>45292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454</v>
      </c>
      <c r="G90" t="s">
        <v>136</v>
      </c>
      <c r="H90" t="s">
        <v>111</v>
      </c>
      <c r="I90" t="s">
        <v>92</v>
      </c>
      <c r="J90" t="s">
        <v>16</v>
      </c>
      <c r="K90" s="2">
        <v>4</v>
      </c>
      <c r="L90" s="2">
        <v>25</v>
      </c>
      <c r="M90" s="16">
        <v>100</v>
      </c>
      <c r="N90" s="29">
        <f t="shared" si="8"/>
        <v>3</v>
      </c>
      <c r="O90" s="30" t="str">
        <f t="shared" si="9"/>
        <v>10</v>
      </c>
      <c r="P90" s="30" t="str">
        <f t="shared" si="10"/>
        <v>0</v>
      </c>
      <c r="Q90" s="31">
        <f t="shared" si="11"/>
        <v>600</v>
      </c>
      <c r="R90" s="31">
        <f t="shared" si="12"/>
        <v>10</v>
      </c>
      <c r="U90" s="28"/>
      <c r="V90" s="28"/>
      <c r="W90" s="8"/>
      <c r="X90" s="6"/>
    </row>
    <row r="91" spans="1:24">
      <c r="A91" s="32">
        <v>45292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454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16">
        <v>30</v>
      </c>
      <c r="N91" s="29">
        <f t="shared" si="8"/>
        <v>2</v>
      </c>
      <c r="O91" s="30" t="str">
        <f t="shared" si="9"/>
        <v>30</v>
      </c>
      <c r="P91" s="30">
        <f t="shared" si="10"/>
        <v>0</v>
      </c>
      <c r="Q91" s="31">
        <f t="shared" si="11"/>
        <v>1800</v>
      </c>
      <c r="R91" s="31">
        <f t="shared" si="12"/>
        <v>30</v>
      </c>
      <c r="U91" s="28"/>
      <c r="V91" s="28"/>
      <c r="W91" s="8"/>
      <c r="X91" s="6"/>
    </row>
    <row r="92" spans="1:24">
      <c r="A92" s="32">
        <v>45292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454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16">
        <v>500</v>
      </c>
      <c r="N92" s="29">
        <f t="shared" si="8"/>
        <v>3</v>
      </c>
      <c r="O92" s="30" t="str">
        <f t="shared" si="9"/>
        <v>50</v>
      </c>
      <c r="P92" s="30" t="str">
        <f t="shared" si="10"/>
        <v>0</v>
      </c>
      <c r="Q92" s="31">
        <f t="shared" si="11"/>
        <v>3000</v>
      </c>
      <c r="R92" s="31">
        <f t="shared" si="12"/>
        <v>50</v>
      </c>
      <c r="U92" s="28"/>
      <c r="V92" s="28"/>
      <c r="W92" s="8"/>
      <c r="X92" s="6"/>
    </row>
    <row r="93" spans="1:24">
      <c r="A93" s="32">
        <v>45292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454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16">
        <v>30</v>
      </c>
      <c r="N93" s="29">
        <f t="shared" si="8"/>
        <v>2</v>
      </c>
      <c r="O93" s="30" t="str">
        <f t="shared" si="9"/>
        <v>30</v>
      </c>
      <c r="P93" s="30">
        <f t="shared" si="10"/>
        <v>0</v>
      </c>
      <c r="Q93" s="31">
        <f t="shared" si="11"/>
        <v>1800</v>
      </c>
      <c r="R93" s="31">
        <f t="shared" si="12"/>
        <v>30</v>
      </c>
      <c r="U93" s="28"/>
      <c r="V93" s="28"/>
      <c r="W93" s="8"/>
      <c r="X93" s="6"/>
    </row>
    <row r="94" spans="1:24">
      <c r="A94" s="32">
        <v>45292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454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16">
        <v>30</v>
      </c>
      <c r="N94" s="29">
        <f t="shared" si="8"/>
        <v>2</v>
      </c>
      <c r="O94" s="30" t="str">
        <f t="shared" si="9"/>
        <v>30</v>
      </c>
      <c r="P94" s="30">
        <f t="shared" si="10"/>
        <v>0</v>
      </c>
      <c r="Q94" s="31">
        <f t="shared" si="11"/>
        <v>1800</v>
      </c>
      <c r="R94" s="31">
        <f t="shared" si="12"/>
        <v>30</v>
      </c>
      <c r="U94" s="28"/>
      <c r="V94" s="28"/>
      <c r="W94" s="8"/>
      <c r="X94" s="6"/>
    </row>
    <row r="95" spans="1:24">
      <c r="A95" s="32">
        <v>45292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16">
        <v>230</v>
      </c>
      <c r="N95" s="29">
        <f t="shared" si="8"/>
        <v>3</v>
      </c>
      <c r="O95" s="30" t="str">
        <f t="shared" si="9"/>
        <v>23</v>
      </c>
      <c r="P95" s="30" t="str">
        <f t="shared" si="10"/>
        <v>0</v>
      </c>
      <c r="Q95" s="31">
        <f t="shared" si="11"/>
        <v>1380</v>
      </c>
      <c r="R95" s="31">
        <f t="shared" si="12"/>
        <v>23</v>
      </c>
      <c r="U95" s="28"/>
      <c r="V95" s="28"/>
      <c r="W95" s="8"/>
      <c r="X95" s="6"/>
    </row>
    <row r="96" spans="1:24">
      <c r="A96" s="32">
        <v>45292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16">
        <v>500</v>
      </c>
      <c r="N96" s="29">
        <f t="shared" si="8"/>
        <v>3</v>
      </c>
      <c r="O96" s="30" t="str">
        <f t="shared" si="9"/>
        <v>50</v>
      </c>
      <c r="P96" s="30" t="str">
        <f t="shared" si="10"/>
        <v>0</v>
      </c>
      <c r="Q96" s="31">
        <f t="shared" si="11"/>
        <v>3000</v>
      </c>
      <c r="R96" s="31">
        <f t="shared" si="12"/>
        <v>50</v>
      </c>
      <c r="U96" s="28"/>
      <c r="V96" s="28"/>
      <c r="W96" s="8"/>
      <c r="X96" s="6"/>
    </row>
    <row r="97" spans="1:24">
      <c r="A97" s="32">
        <v>45292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16">
        <v>100</v>
      </c>
      <c r="N97" s="29">
        <f t="shared" si="8"/>
        <v>3</v>
      </c>
      <c r="O97" s="30" t="str">
        <f t="shared" si="9"/>
        <v>10</v>
      </c>
      <c r="P97" s="30" t="str">
        <f t="shared" si="10"/>
        <v>0</v>
      </c>
      <c r="Q97" s="31">
        <f t="shared" si="11"/>
        <v>600</v>
      </c>
      <c r="R97" s="31">
        <f t="shared" si="12"/>
        <v>10</v>
      </c>
      <c r="U97" s="28"/>
      <c r="V97" s="28"/>
      <c r="W97" s="8"/>
      <c r="X97" s="6"/>
    </row>
    <row r="98" spans="1:24">
      <c r="A98" s="32">
        <v>45292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16">
        <v>30</v>
      </c>
      <c r="N98" s="29">
        <f t="shared" si="8"/>
        <v>2</v>
      </c>
      <c r="O98" s="30" t="str">
        <f t="shared" si="9"/>
        <v>30</v>
      </c>
      <c r="P98" s="30">
        <f t="shared" si="10"/>
        <v>0</v>
      </c>
      <c r="Q98" s="31">
        <f t="shared" si="11"/>
        <v>1800</v>
      </c>
      <c r="R98" s="31">
        <f t="shared" si="12"/>
        <v>30</v>
      </c>
      <c r="U98" s="28"/>
      <c r="V98" s="28"/>
      <c r="W98" s="8"/>
      <c r="X98" s="6"/>
    </row>
    <row r="99" spans="1:24">
      <c r="A99" s="32">
        <v>45292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16">
        <v>30</v>
      </c>
      <c r="N99" s="29">
        <f t="shared" si="8"/>
        <v>2</v>
      </c>
      <c r="O99" s="30" t="str">
        <f t="shared" si="9"/>
        <v>30</v>
      </c>
      <c r="P99" s="30">
        <f t="shared" si="10"/>
        <v>0</v>
      </c>
      <c r="Q99" s="31">
        <f t="shared" si="11"/>
        <v>1800</v>
      </c>
      <c r="R99" s="31">
        <f t="shared" si="12"/>
        <v>30</v>
      </c>
      <c r="U99" s="28"/>
      <c r="V99" s="28"/>
      <c r="W99" s="8"/>
      <c r="X99" s="6"/>
    </row>
    <row r="100" spans="1:24">
      <c r="A100" s="32">
        <v>45292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16">
        <v>100</v>
      </c>
      <c r="N100" s="29">
        <f t="shared" si="8"/>
        <v>3</v>
      </c>
      <c r="O100" s="30" t="str">
        <f t="shared" si="9"/>
        <v>10</v>
      </c>
      <c r="P100" s="30" t="str">
        <f t="shared" si="10"/>
        <v>0</v>
      </c>
      <c r="Q100" s="31">
        <f t="shared" si="11"/>
        <v>600</v>
      </c>
      <c r="R100" s="31">
        <f t="shared" si="12"/>
        <v>10</v>
      </c>
      <c r="U100" s="28"/>
      <c r="V100" s="28"/>
      <c r="W100" s="8"/>
      <c r="X100" s="6"/>
    </row>
    <row r="101" spans="1:24">
      <c r="A101" s="32">
        <v>45292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16">
        <v>30</v>
      </c>
      <c r="N101" s="29">
        <f t="shared" si="8"/>
        <v>2</v>
      </c>
      <c r="O101" s="30" t="str">
        <f t="shared" si="9"/>
        <v>30</v>
      </c>
      <c r="P101" s="30">
        <f t="shared" si="10"/>
        <v>0</v>
      </c>
      <c r="Q101" s="31">
        <f t="shared" si="11"/>
        <v>1800</v>
      </c>
      <c r="R101" s="31">
        <f t="shared" si="12"/>
        <v>30</v>
      </c>
      <c r="U101" s="28"/>
      <c r="V101" s="28"/>
      <c r="W101" s="8"/>
      <c r="X101" s="6"/>
    </row>
    <row r="102" spans="1:24">
      <c r="A102" s="32">
        <v>45292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16">
        <v>300</v>
      </c>
      <c r="N102" s="29">
        <f t="shared" si="8"/>
        <v>3</v>
      </c>
      <c r="O102" s="30" t="str">
        <f t="shared" si="9"/>
        <v>30</v>
      </c>
      <c r="P102" s="30" t="str">
        <f t="shared" si="10"/>
        <v>0</v>
      </c>
      <c r="Q102" s="31">
        <f t="shared" si="11"/>
        <v>1800</v>
      </c>
      <c r="R102" s="31">
        <f t="shared" si="12"/>
        <v>30</v>
      </c>
      <c r="U102" s="28"/>
      <c r="V102" s="28"/>
      <c r="W102" s="8"/>
      <c r="X102" s="6"/>
    </row>
    <row r="103" spans="1:24">
      <c r="A103" s="32">
        <v>45292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16">
        <v>30</v>
      </c>
      <c r="N103" s="29">
        <f t="shared" si="8"/>
        <v>2</v>
      </c>
      <c r="O103" s="30" t="str">
        <f t="shared" si="9"/>
        <v>30</v>
      </c>
      <c r="P103" s="30">
        <f t="shared" si="10"/>
        <v>0</v>
      </c>
      <c r="Q103" s="31">
        <f t="shared" si="11"/>
        <v>1800</v>
      </c>
      <c r="R103" s="31">
        <f t="shared" si="12"/>
        <v>30</v>
      </c>
      <c r="U103" s="28"/>
      <c r="V103" s="28"/>
      <c r="W103" s="8"/>
      <c r="X103" s="6"/>
    </row>
    <row r="104" spans="1:24">
      <c r="A104" s="32">
        <v>45292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16">
        <v>30</v>
      </c>
      <c r="N104" s="29">
        <f t="shared" si="8"/>
        <v>2</v>
      </c>
      <c r="O104" s="30" t="str">
        <f t="shared" si="9"/>
        <v>30</v>
      </c>
      <c r="P104" s="30">
        <f t="shared" si="10"/>
        <v>0</v>
      </c>
      <c r="Q104" s="31">
        <f t="shared" si="11"/>
        <v>1800</v>
      </c>
      <c r="R104" s="31">
        <f t="shared" si="12"/>
        <v>30</v>
      </c>
      <c r="U104" s="28"/>
      <c r="V104" s="28"/>
      <c r="W104" s="8"/>
      <c r="X104" s="6"/>
    </row>
    <row r="105" spans="1:24">
      <c r="A105" s="32">
        <v>45292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16">
        <v>100</v>
      </c>
      <c r="N105" s="29">
        <f t="shared" si="8"/>
        <v>3</v>
      </c>
      <c r="O105" s="30" t="str">
        <f t="shared" si="9"/>
        <v>10</v>
      </c>
      <c r="P105" s="30" t="str">
        <f t="shared" si="10"/>
        <v>0</v>
      </c>
      <c r="Q105" s="31">
        <f t="shared" si="11"/>
        <v>600</v>
      </c>
      <c r="R105" s="31">
        <f t="shared" si="12"/>
        <v>10</v>
      </c>
      <c r="U105" s="28"/>
      <c r="V105" s="28"/>
      <c r="W105" s="8"/>
      <c r="X105" s="6"/>
    </row>
    <row r="106" spans="1:24">
      <c r="A106" s="32">
        <v>45292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16">
        <v>30</v>
      </c>
      <c r="N106" s="29">
        <f t="shared" si="8"/>
        <v>2</v>
      </c>
      <c r="O106" s="30" t="str">
        <f t="shared" si="9"/>
        <v>30</v>
      </c>
      <c r="P106" s="30">
        <f t="shared" si="10"/>
        <v>0</v>
      </c>
      <c r="Q106" s="31">
        <f t="shared" si="11"/>
        <v>1800</v>
      </c>
      <c r="R106" s="31">
        <f t="shared" si="12"/>
        <v>30</v>
      </c>
      <c r="U106" s="28"/>
      <c r="V106" s="28"/>
      <c r="W106" s="8"/>
      <c r="X106" s="6"/>
    </row>
    <row r="107" spans="1:24">
      <c r="A107" s="32">
        <v>45292</v>
      </c>
      <c r="B107" s="1" t="str">
        <f t="shared" si="7"/>
        <v>enero</v>
      </c>
      <c r="C107" t="s">
        <v>151</v>
      </c>
      <c r="D107" t="s">
        <v>152</v>
      </c>
      <c r="E107" t="str">
        <f>+VLOOKUP(F107,'[1]DIVIPOLA MPIO'!$A$5:$B$1125,2,0)</f>
        <v>Casanare</v>
      </c>
      <c r="F107" t="s">
        <v>458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16">
        <v>39</v>
      </c>
      <c r="N107" s="29">
        <f t="shared" si="8"/>
        <v>2</v>
      </c>
      <c r="O107" s="30" t="str">
        <f t="shared" si="9"/>
        <v>39</v>
      </c>
      <c r="P107" s="30">
        <f t="shared" si="10"/>
        <v>0</v>
      </c>
      <c r="Q107" s="31">
        <f t="shared" si="11"/>
        <v>2340</v>
      </c>
      <c r="R107" s="31">
        <f t="shared" si="12"/>
        <v>39</v>
      </c>
      <c r="U107" s="28"/>
      <c r="V107" s="28"/>
      <c r="W107" s="8"/>
      <c r="X107" s="6"/>
    </row>
    <row r="108" spans="1:24">
      <c r="A108" s="32">
        <v>45292</v>
      </c>
      <c r="B108" s="1" t="str">
        <f t="shared" si="7"/>
        <v>enero</v>
      </c>
      <c r="C108" t="s">
        <v>151</v>
      </c>
      <c r="D108" t="s">
        <v>152</v>
      </c>
      <c r="E108" t="str">
        <f>+VLOOKUP(F108,'[1]DIVIPOLA MPIO'!$A$5:$B$1125,2,0)</f>
        <v>Casanare</v>
      </c>
      <c r="F108" t="s">
        <v>458</v>
      </c>
      <c r="G108" t="s">
        <v>154</v>
      </c>
      <c r="H108" t="s">
        <v>156</v>
      </c>
      <c r="I108" t="s">
        <v>157</v>
      </c>
      <c r="J108" t="s">
        <v>16</v>
      </c>
      <c r="K108" s="2">
        <v>5</v>
      </c>
      <c r="L108" s="2">
        <v>1030</v>
      </c>
      <c r="M108" s="16">
        <v>1710</v>
      </c>
      <c r="N108" s="29">
        <f t="shared" si="8"/>
        <v>4</v>
      </c>
      <c r="O108" s="30" t="str">
        <f t="shared" si="9"/>
        <v>17</v>
      </c>
      <c r="P108" s="30" t="str">
        <f t="shared" si="10"/>
        <v>10</v>
      </c>
      <c r="Q108" s="31">
        <f t="shared" si="11"/>
        <v>1030</v>
      </c>
      <c r="R108" s="31">
        <f t="shared" si="12"/>
        <v>17.166666666666668</v>
      </c>
      <c r="U108" s="28"/>
      <c r="V108" s="28"/>
      <c r="W108" s="8"/>
      <c r="X108" s="6"/>
    </row>
    <row r="109" spans="1:24">
      <c r="A109" s="32">
        <v>45292</v>
      </c>
      <c r="B109" s="1" t="str">
        <f t="shared" si="7"/>
        <v>enero</v>
      </c>
      <c r="C109" t="s">
        <v>151</v>
      </c>
      <c r="D109" t="s">
        <v>152</v>
      </c>
      <c r="E109" t="str">
        <f>+VLOOKUP(F109,'[1]DIVIPOLA MPIO'!$A$5:$B$1125,2,0)</f>
        <v>Casanare</v>
      </c>
      <c r="F109" t="s">
        <v>458</v>
      </c>
      <c r="G109" t="s">
        <v>154</v>
      </c>
      <c r="H109" t="s">
        <v>158</v>
      </c>
      <c r="I109" t="s">
        <v>15</v>
      </c>
      <c r="J109" t="s">
        <v>16</v>
      </c>
      <c r="K109" s="2">
        <v>6</v>
      </c>
      <c r="L109" s="2">
        <v>990</v>
      </c>
      <c r="M109" s="16">
        <v>1230</v>
      </c>
      <c r="N109" s="29">
        <f t="shared" si="8"/>
        <v>4</v>
      </c>
      <c r="O109" s="30" t="str">
        <f t="shared" si="9"/>
        <v>12</v>
      </c>
      <c r="P109" s="30" t="str">
        <f t="shared" si="10"/>
        <v>30</v>
      </c>
      <c r="Q109" s="31">
        <f t="shared" si="11"/>
        <v>750</v>
      </c>
      <c r="R109" s="31">
        <f t="shared" si="12"/>
        <v>12.5</v>
      </c>
      <c r="U109" s="28"/>
      <c r="V109" s="28"/>
      <c r="W109" s="8"/>
      <c r="X109" s="6"/>
    </row>
    <row r="110" spans="1:24">
      <c r="A110" s="32">
        <v>45292</v>
      </c>
      <c r="B110" s="1" t="str">
        <f t="shared" si="7"/>
        <v>enero</v>
      </c>
      <c r="C110" t="s">
        <v>151</v>
      </c>
      <c r="D110" t="s">
        <v>152</v>
      </c>
      <c r="E110" t="str">
        <f>+VLOOKUP(F110,'[1]DIVIPOLA MPIO'!$A$5:$B$1125,2,0)</f>
        <v>Meta</v>
      </c>
      <c r="F110" t="s">
        <v>456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16">
        <v>2030</v>
      </c>
      <c r="N110" s="29">
        <f t="shared" si="8"/>
        <v>4</v>
      </c>
      <c r="O110" s="30" t="str">
        <f t="shared" si="9"/>
        <v>20</v>
      </c>
      <c r="P110" s="30" t="str">
        <f t="shared" si="10"/>
        <v>30</v>
      </c>
      <c r="Q110" s="31">
        <f t="shared" si="11"/>
        <v>1230</v>
      </c>
      <c r="R110" s="31">
        <f t="shared" si="12"/>
        <v>20.5</v>
      </c>
      <c r="U110" s="28"/>
      <c r="V110" s="28"/>
      <c r="W110" s="8"/>
      <c r="X110" s="6"/>
    </row>
    <row r="111" spans="1:24">
      <c r="A111" s="32">
        <v>45292</v>
      </c>
      <c r="B111" s="1" t="str">
        <f t="shared" si="7"/>
        <v>enero</v>
      </c>
      <c r="C111" t="s">
        <v>151</v>
      </c>
      <c r="D111" t="s">
        <v>152</v>
      </c>
      <c r="E111" t="str">
        <f>+VLOOKUP(F111,'[1]DIVIPOLA MPIO'!$A$5:$B$1125,2,0)</f>
        <v>Meta</v>
      </c>
      <c r="F111" t="s">
        <v>456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16">
        <v>3220</v>
      </c>
      <c r="N111" s="29">
        <f t="shared" si="8"/>
        <v>4</v>
      </c>
      <c r="O111" s="30" t="str">
        <f t="shared" si="9"/>
        <v>32</v>
      </c>
      <c r="P111" s="30" t="str">
        <f t="shared" si="10"/>
        <v>20</v>
      </c>
      <c r="Q111" s="31">
        <f t="shared" si="11"/>
        <v>1940</v>
      </c>
      <c r="R111" s="31">
        <f t="shared" si="12"/>
        <v>32.333333333333336</v>
      </c>
      <c r="U111" s="28"/>
      <c r="V111" s="28"/>
      <c r="W111" s="8"/>
      <c r="X111" s="6"/>
    </row>
    <row r="112" spans="1:24">
      <c r="A112" s="32">
        <v>45292</v>
      </c>
      <c r="B112" s="1" t="str">
        <f t="shared" si="7"/>
        <v>enero</v>
      </c>
      <c r="C112" t="s">
        <v>162</v>
      </c>
      <c r="D112" t="s">
        <v>163</v>
      </c>
      <c r="E112" t="str">
        <f>+VLOOKUP(F112,'[1]DIVIPOLA MPIO'!$A$5:$B$1125,2,0)</f>
        <v>Arauca</v>
      </c>
      <c r="F112" t="s">
        <v>510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16">
        <v>1810</v>
      </c>
      <c r="N112" s="29">
        <f t="shared" si="8"/>
        <v>4</v>
      </c>
      <c r="O112" s="30" t="str">
        <f t="shared" si="9"/>
        <v>18</v>
      </c>
      <c r="P112" s="30" t="str">
        <f t="shared" si="10"/>
        <v>10</v>
      </c>
      <c r="Q112" s="31">
        <f t="shared" si="11"/>
        <v>1090</v>
      </c>
      <c r="R112" s="31">
        <f t="shared" si="12"/>
        <v>18.166666666666668</v>
      </c>
      <c r="U112" s="28"/>
      <c r="V112" s="28"/>
      <c r="W112" s="8"/>
      <c r="X112" s="6"/>
    </row>
    <row r="113" spans="1:24">
      <c r="A113" s="32">
        <v>45292</v>
      </c>
      <c r="B113" s="1" t="str">
        <f t="shared" si="7"/>
        <v>enero</v>
      </c>
      <c r="C113" t="s">
        <v>167</v>
      </c>
      <c r="D113" t="s">
        <v>168</v>
      </c>
      <c r="E113" t="str">
        <f>+VLOOKUP(F113,'[1]DIVIPOLA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16">
        <v>52</v>
      </c>
      <c r="N113" s="29">
        <f t="shared" si="8"/>
        <v>2</v>
      </c>
      <c r="O113" s="30" t="str">
        <f t="shared" si="9"/>
        <v>52</v>
      </c>
      <c r="P113" s="30">
        <f t="shared" si="10"/>
        <v>0</v>
      </c>
      <c r="Q113" s="31">
        <f t="shared" si="11"/>
        <v>3120</v>
      </c>
      <c r="R113" s="31">
        <f t="shared" si="12"/>
        <v>52</v>
      </c>
      <c r="U113" s="28"/>
      <c r="V113" s="28"/>
      <c r="W113" s="8"/>
      <c r="X113" s="6"/>
    </row>
    <row r="114" spans="1:24">
      <c r="A114" s="32">
        <v>45292</v>
      </c>
      <c r="B114" s="1" t="str">
        <f t="shared" si="7"/>
        <v>enero</v>
      </c>
      <c r="C114" t="s">
        <v>172</v>
      </c>
      <c r="D114" t="s">
        <v>173</v>
      </c>
      <c r="E114" t="str">
        <f>+VLOOKUP(F114,'[1]DIVIPOLA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16">
        <v>29</v>
      </c>
      <c r="N114" s="29">
        <f t="shared" si="8"/>
        <v>2</v>
      </c>
      <c r="O114" s="30" t="str">
        <f t="shared" si="9"/>
        <v>29</v>
      </c>
      <c r="P114" s="30">
        <f t="shared" si="10"/>
        <v>0</v>
      </c>
      <c r="Q114" s="31">
        <f t="shared" si="11"/>
        <v>1740</v>
      </c>
      <c r="R114" s="31">
        <f t="shared" si="12"/>
        <v>29</v>
      </c>
      <c r="U114" s="28"/>
      <c r="V114" s="28"/>
      <c r="W114" s="8"/>
      <c r="X114" s="6"/>
    </row>
    <row r="115" spans="1:24">
      <c r="A115" s="32">
        <v>45292</v>
      </c>
      <c r="B115" s="1" t="str">
        <f t="shared" si="7"/>
        <v>enero</v>
      </c>
      <c r="C115" t="s">
        <v>172</v>
      </c>
      <c r="D115" t="s">
        <v>173</v>
      </c>
      <c r="E115" t="str">
        <f>+VLOOKUP(F115,'[1]DIVIPOLA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16">
        <v>650</v>
      </c>
      <c r="N115" s="29">
        <f t="shared" si="8"/>
        <v>3</v>
      </c>
      <c r="O115" s="30" t="str">
        <f t="shared" si="9"/>
        <v>65</v>
      </c>
      <c r="P115" s="30" t="str">
        <f t="shared" si="10"/>
        <v>0</v>
      </c>
      <c r="Q115" s="31">
        <f t="shared" si="11"/>
        <v>3900</v>
      </c>
      <c r="R115" s="31">
        <f t="shared" si="12"/>
        <v>65</v>
      </c>
      <c r="U115" s="28"/>
      <c r="V115" s="28"/>
      <c r="W115" s="8"/>
      <c r="X115" s="6"/>
    </row>
    <row r="116" spans="1:24">
      <c r="A116" s="32">
        <v>45292</v>
      </c>
      <c r="B116" s="1" t="str">
        <f t="shared" si="7"/>
        <v>enero</v>
      </c>
      <c r="C116" t="s">
        <v>172</v>
      </c>
      <c r="D116" t="s">
        <v>173</v>
      </c>
      <c r="E116" t="str">
        <f>+VLOOKUP(F116,'[1]DIVIPOLA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16">
        <v>8</v>
      </c>
      <c r="N116" s="29">
        <f t="shared" si="8"/>
        <v>1</v>
      </c>
      <c r="O116" s="30" t="str">
        <f t="shared" si="9"/>
        <v>8</v>
      </c>
      <c r="P116" s="30">
        <f t="shared" si="10"/>
        <v>0</v>
      </c>
      <c r="Q116" s="31">
        <f t="shared" si="11"/>
        <v>480</v>
      </c>
      <c r="R116" s="31">
        <f t="shared" si="12"/>
        <v>8</v>
      </c>
      <c r="U116" s="28"/>
      <c r="V116" s="28"/>
      <c r="W116" s="8"/>
      <c r="X116" s="6"/>
    </row>
    <row r="117" spans="1:24">
      <c r="A117" s="32">
        <v>45292</v>
      </c>
      <c r="B117" s="1" t="str">
        <f t="shared" si="7"/>
        <v>enero</v>
      </c>
      <c r="C117" t="s">
        <v>172</v>
      </c>
      <c r="D117" t="s">
        <v>173</v>
      </c>
      <c r="E117" t="str">
        <f>+VLOOKUP(F117,'[1]DIVIPOLA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16">
        <v>1</v>
      </c>
      <c r="N117" s="29">
        <f t="shared" si="8"/>
        <v>1</v>
      </c>
      <c r="O117" s="30" t="str">
        <f t="shared" si="9"/>
        <v>1</v>
      </c>
      <c r="P117" s="30">
        <f t="shared" si="10"/>
        <v>0</v>
      </c>
      <c r="Q117" s="31">
        <f t="shared" si="11"/>
        <v>60</v>
      </c>
      <c r="R117" s="31">
        <f t="shared" si="12"/>
        <v>1</v>
      </c>
      <c r="U117" s="28"/>
      <c r="V117" s="28"/>
      <c r="W117" s="8"/>
      <c r="X117" s="6"/>
    </row>
    <row r="118" spans="1:24">
      <c r="A118" s="32">
        <v>45292</v>
      </c>
      <c r="B118" s="1" t="str">
        <f t="shared" si="7"/>
        <v>enero</v>
      </c>
      <c r="C118" t="s">
        <v>180</v>
      </c>
      <c r="D118" t="s">
        <v>181</v>
      </c>
      <c r="E118" t="str">
        <f>+VLOOKUP(F118,'[1]DIVIPOLA MPIO'!$A$5:$B$1125,2,0)</f>
        <v>Casanare</v>
      </c>
      <c r="F118" t="s">
        <v>463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16">
        <v>60</v>
      </c>
      <c r="N118" s="29">
        <f t="shared" si="8"/>
        <v>2</v>
      </c>
      <c r="O118" s="30" t="str">
        <f t="shared" si="9"/>
        <v>60</v>
      </c>
      <c r="P118" s="30">
        <f t="shared" si="10"/>
        <v>0</v>
      </c>
      <c r="Q118" s="31">
        <f t="shared" si="11"/>
        <v>3600</v>
      </c>
      <c r="R118" s="31">
        <f t="shared" si="12"/>
        <v>60</v>
      </c>
      <c r="U118" s="28"/>
      <c r="V118" s="28"/>
      <c r="W118" s="8"/>
      <c r="X118" s="6"/>
    </row>
    <row r="119" spans="1:24">
      <c r="A119" s="32">
        <v>45292</v>
      </c>
      <c r="B119" s="1" t="str">
        <f t="shared" si="7"/>
        <v>enero</v>
      </c>
      <c r="C119" t="s">
        <v>180</v>
      </c>
      <c r="D119" t="s">
        <v>181</v>
      </c>
      <c r="E119" t="str">
        <f>+VLOOKUP(F119,'[1]DIVIPOLA MPIO'!$A$5:$B$1125,2,0)</f>
        <v>Casanare</v>
      </c>
      <c r="F119" t="s">
        <v>463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16">
        <v>15</v>
      </c>
      <c r="N119" s="29">
        <f t="shared" si="8"/>
        <v>2</v>
      </c>
      <c r="O119" s="30" t="str">
        <f t="shared" si="9"/>
        <v>15</v>
      </c>
      <c r="P119" s="30">
        <f t="shared" si="10"/>
        <v>0</v>
      </c>
      <c r="Q119" s="31">
        <f t="shared" si="11"/>
        <v>900</v>
      </c>
      <c r="R119" s="31">
        <f t="shared" si="12"/>
        <v>15</v>
      </c>
      <c r="U119" s="28"/>
      <c r="V119" s="28"/>
      <c r="W119" s="8"/>
      <c r="X119" s="6"/>
    </row>
    <row r="120" spans="1:24">
      <c r="A120" s="32">
        <v>45292</v>
      </c>
      <c r="B120" s="1" t="str">
        <f t="shared" si="7"/>
        <v>enero</v>
      </c>
      <c r="C120" t="s">
        <v>180</v>
      </c>
      <c r="D120" t="s">
        <v>181</v>
      </c>
      <c r="E120" t="str">
        <f>+VLOOKUP(F120,'[1]DIVIPOLA MPIO'!$A$5:$B$1125,2,0)</f>
        <v>Bolívar</v>
      </c>
      <c r="F120" t="s">
        <v>465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16">
        <v>1030</v>
      </c>
      <c r="N120" s="29">
        <f t="shared" si="8"/>
        <v>4</v>
      </c>
      <c r="O120" s="30" t="str">
        <f t="shared" si="9"/>
        <v>10</v>
      </c>
      <c r="P120" s="30" t="str">
        <f t="shared" si="10"/>
        <v>30</v>
      </c>
      <c r="Q120" s="31">
        <f t="shared" si="11"/>
        <v>630</v>
      </c>
      <c r="R120" s="31">
        <f t="shared" si="12"/>
        <v>10.5</v>
      </c>
      <c r="U120" s="28"/>
      <c r="V120" s="28"/>
      <c r="W120" s="8"/>
      <c r="X120" s="6"/>
    </row>
    <row r="121" spans="1:24">
      <c r="A121" s="32">
        <v>45292</v>
      </c>
      <c r="B121" s="1" t="str">
        <f t="shared" si="7"/>
        <v>enero</v>
      </c>
      <c r="C121" t="s">
        <v>180</v>
      </c>
      <c r="D121" t="s">
        <v>181</v>
      </c>
      <c r="E121" t="str">
        <f>+VLOOKUP(F121,'[1]DIVIPOLA MPIO'!$A$5:$B$1125,2,0)</f>
        <v>Bolívar</v>
      </c>
      <c r="F121" t="s">
        <v>465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16">
        <v>14</v>
      </c>
      <c r="N121" s="29">
        <f t="shared" si="8"/>
        <v>2</v>
      </c>
      <c r="O121" s="30" t="str">
        <f t="shared" si="9"/>
        <v>14</v>
      </c>
      <c r="P121" s="30">
        <f t="shared" si="10"/>
        <v>0</v>
      </c>
      <c r="Q121" s="31">
        <f t="shared" si="11"/>
        <v>840</v>
      </c>
      <c r="R121" s="31">
        <f t="shared" si="12"/>
        <v>14</v>
      </c>
      <c r="U121" s="28"/>
      <c r="V121" s="28"/>
      <c r="W121" s="8"/>
      <c r="X121" s="6"/>
    </row>
    <row r="122" spans="1:24">
      <c r="A122" s="32">
        <v>45292</v>
      </c>
      <c r="B122" s="1" t="str">
        <f t="shared" si="7"/>
        <v>enero</v>
      </c>
      <c r="C122" t="s">
        <v>180</v>
      </c>
      <c r="D122" t="s">
        <v>181</v>
      </c>
      <c r="E122" t="str">
        <f>+VLOOKUP(F122,'[1]DIVIPOLA MPIO'!$A$5:$B$1125,2,0)</f>
        <v>Bolívar</v>
      </c>
      <c r="F122" t="s">
        <v>465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16">
        <v>18</v>
      </c>
      <c r="N122" s="29">
        <f t="shared" si="8"/>
        <v>2</v>
      </c>
      <c r="O122" s="30" t="str">
        <f t="shared" si="9"/>
        <v>18</v>
      </c>
      <c r="P122" s="30">
        <f t="shared" si="10"/>
        <v>0</v>
      </c>
      <c r="Q122" s="31">
        <f t="shared" si="11"/>
        <v>1080</v>
      </c>
      <c r="R122" s="31">
        <f t="shared" si="12"/>
        <v>18</v>
      </c>
      <c r="U122" s="28"/>
      <c r="V122" s="28"/>
      <c r="W122" s="8"/>
      <c r="X122" s="6"/>
    </row>
    <row r="123" spans="1:24">
      <c r="A123" s="32">
        <v>45292</v>
      </c>
      <c r="B123" s="1" t="str">
        <f t="shared" si="7"/>
        <v>enero</v>
      </c>
      <c r="C123" t="s">
        <v>190</v>
      </c>
      <c r="D123" t="s">
        <v>191</v>
      </c>
      <c r="E123" t="str">
        <f>+VLOOKUP(F123,'[1]DIVIPOLA MPIO'!$A$5:$B$1125,2,0)</f>
        <v>Tolima</v>
      </c>
      <c r="F123" t="s">
        <v>466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16">
        <v>1420</v>
      </c>
      <c r="N123" s="29">
        <f t="shared" si="8"/>
        <v>4</v>
      </c>
      <c r="O123" s="30" t="str">
        <f t="shared" si="9"/>
        <v>14</v>
      </c>
      <c r="P123" s="30" t="str">
        <f t="shared" si="10"/>
        <v>20</v>
      </c>
      <c r="Q123" s="31">
        <f t="shared" si="11"/>
        <v>860</v>
      </c>
      <c r="R123" s="31">
        <f t="shared" si="12"/>
        <v>14.333333333333334</v>
      </c>
      <c r="U123" s="28"/>
      <c r="V123" s="28"/>
      <c r="W123" s="8"/>
      <c r="X123" s="6"/>
    </row>
    <row r="124" spans="1:24">
      <c r="A124" s="32">
        <v>45292</v>
      </c>
      <c r="B124" s="1" t="str">
        <f t="shared" si="7"/>
        <v>enero</v>
      </c>
      <c r="C124" t="s">
        <v>195</v>
      </c>
      <c r="D124" t="s">
        <v>191</v>
      </c>
      <c r="E124" t="str">
        <f>+VLOOKUP(F124,'[1]DIVIPOLA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16">
        <v>4</v>
      </c>
      <c r="N124" s="29">
        <f t="shared" si="8"/>
        <v>1</v>
      </c>
      <c r="O124" s="30" t="str">
        <f t="shared" si="9"/>
        <v>4</v>
      </c>
      <c r="P124" s="30">
        <f t="shared" si="10"/>
        <v>0</v>
      </c>
      <c r="Q124" s="31">
        <f t="shared" si="11"/>
        <v>240</v>
      </c>
      <c r="R124" s="31">
        <f t="shared" si="12"/>
        <v>4</v>
      </c>
      <c r="U124" s="28"/>
      <c r="V124" s="28"/>
      <c r="W124" s="8"/>
      <c r="X124" s="6"/>
    </row>
    <row r="125" spans="1:24">
      <c r="A125" s="32">
        <v>45292</v>
      </c>
      <c r="B125" s="1" t="str">
        <f t="shared" si="7"/>
        <v>enero</v>
      </c>
      <c r="C125" t="s">
        <v>199</v>
      </c>
      <c r="D125" t="s">
        <v>200</v>
      </c>
      <c r="E125" t="str">
        <f>+VLOOKUP(F125,'[1]DIVIPOLA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16">
        <v>1640</v>
      </c>
      <c r="N125" s="29">
        <f t="shared" si="8"/>
        <v>4</v>
      </c>
      <c r="O125" s="30" t="str">
        <f t="shared" si="9"/>
        <v>16</v>
      </c>
      <c r="P125" s="30" t="str">
        <f t="shared" si="10"/>
        <v>40</v>
      </c>
      <c r="Q125" s="31">
        <f t="shared" si="11"/>
        <v>1000</v>
      </c>
      <c r="R125" s="31">
        <f t="shared" si="12"/>
        <v>16.666666666666668</v>
      </c>
      <c r="U125" s="28"/>
      <c r="V125" s="28"/>
      <c r="W125" s="8"/>
      <c r="X125" s="6"/>
    </row>
    <row r="126" spans="1:24">
      <c r="A126" s="32">
        <v>45292</v>
      </c>
      <c r="B126" s="1" t="str">
        <f t="shared" si="7"/>
        <v>enero</v>
      </c>
      <c r="C126" t="s">
        <v>199</v>
      </c>
      <c r="D126" t="s">
        <v>200</v>
      </c>
      <c r="E126" t="str">
        <f>+VLOOKUP(F126,'[1]DIVIPOLA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16">
        <v>3829</v>
      </c>
      <c r="N126" s="29">
        <f t="shared" si="8"/>
        <v>4</v>
      </c>
      <c r="O126" s="30" t="str">
        <f t="shared" si="9"/>
        <v>38</v>
      </c>
      <c r="P126" s="30" t="str">
        <f t="shared" si="10"/>
        <v>29</v>
      </c>
      <c r="Q126" s="31">
        <f t="shared" si="11"/>
        <v>2309</v>
      </c>
      <c r="R126" s="31">
        <f t="shared" si="12"/>
        <v>38.483333333333334</v>
      </c>
      <c r="U126" s="28"/>
      <c r="V126" s="28"/>
      <c r="W126" s="8"/>
      <c r="X126" s="6"/>
    </row>
    <row r="127" spans="1:24">
      <c r="A127" s="32">
        <v>45292</v>
      </c>
      <c r="B127" s="1" t="str">
        <f t="shared" si="7"/>
        <v>enero</v>
      </c>
      <c r="C127" t="s">
        <v>199</v>
      </c>
      <c r="D127" t="s">
        <v>200</v>
      </c>
      <c r="E127" t="str">
        <f>+VLOOKUP(F127,'[1]DIVIPOLA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16">
        <v>1230</v>
      </c>
      <c r="N127" s="29">
        <f t="shared" si="8"/>
        <v>4</v>
      </c>
      <c r="O127" s="30" t="str">
        <f t="shared" si="9"/>
        <v>12</v>
      </c>
      <c r="P127" s="30" t="str">
        <f t="shared" si="10"/>
        <v>30</v>
      </c>
      <c r="Q127" s="31">
        <f t="shared" si="11"/>
        <v>750</v>
      </c>
      <c r="R127" s="31">
        <f t="shared" si="12"/>
        <v>12.5</v>
      </c>
      <c r="U127" s="28"/>
      <c r="V127" s="28"/>
      <c r="W127" s="8"/>
      <c r="X127" s="6"/>
    </row>
    <row r="128" spans="1:24">
      <c r="A128" s="32">
        <v>45292</v>
      </c>
      <c r="B128" s="1" t="str">
        <f t="shared" si="7"/>
        <v>enero</v>
      </c>
      <c r="C128" t="s">
        <v>206</v>
      </c>
      <c r="D128" t="s">
        <v>207</v>
      </c>
      <c r="E128" t="str">
        <f>+VLOOKUP(F128,'[1]DIVIPOLA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16">
        <v>3118</v>
      </c>
      <c r="N128" s="29">
        <f t="shared" si="8"/>
        <v>4</v>
      </c>
      <c r="O128" s="30" t="str">
        <f t="shared" si="9"/>
        <v>31</v>
      </c>
      <c r="P128" s="30" t="str">
        <f t="shared" si="10"/>
        <v>18</v>
      </c>
      <c r="Q128" s="31">
        <f t="shared" si="11"/>
        <v>1878</v>
      </c>
      <c r="R128" s="31">
        <f t="shared" si="12"/>
        <v>31.3</v>
      </c>
      <c r="U128" s="28"/>
      <c r="V128" s="28"/>
      <c r="W128" s="8"/>
      <c r="X128" s="6"/>
    </row>
    <row r="129" spans="1:24">
      <c r="A129" s="32">
        <v>45292</v>
      </c>
      <c r="B129" s="1" t="str">
        <f t="shared" si="7"/>
        <v>enero</v>
      </c>
      <c r="C129" t="s">
        <v>206</v>
      </c>
      <c r="D129" t="s">
        <v>207</v>
      </c>
      <c r="E129" t="str">
        <f>+VLOOKUP(F129,'[1]DIVIPOLA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16">
        <v>55</v>
      </c>
      <c r="N129" s="29">
        <f t="shared" si="8"/>
        <v>2</v>
      </c>
      <c r="O129" s="30" t="str">
        <f t="shared" si="9"/>
        <v>55</v>
      </c>
      <c r="P129" s="30">
        <f t="shared" si="10"/>
        <v>0</v>
      </c>
      <c r="Q129" s="31">
        <f t="shared" si="11"/>
        <v>3300</v>
      </c>
      <c r="R129" s="31">
        <f t="shared" si="12"/>
        <v>55</v>
      </c>
      <c r="U129" s="28"/>
      <c r="V129" s="28"/>
      <c r="W129" s="8"/>
      <c r="X129" s="6"/>
    </row>
    <row r="130" spans="1:24">
      <c r="A130" s="32">
        <v>45292</v>
      </c>
      <c r="B130" s="1" t="str">
        <f t="shared" si="7"/>
        <v>enero</v>
      </c>
      <c r="C130" t="s">
        <v>213</v>
      </c>
      <c r="D130" t="s">
        <v>214</v>
      </c>
      <c r="E130" t="str">
        <f>+VLOOKUP(F130,'[1]DIVIPOLA MPIO'!$A$5:$B$1125,2,0)</f>
        <v>Antioquia</v>
      </c>
      <c r="F130" t="s">
        <v>453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16">
        <v>517</v>
      </c>
      <c r="N130" s="29">
        <f t="shared" si="8"/>
        <v>3</v>
      </c>
      <c r="O130" s="30" t="str">
        <f t="shared" si="9"/>
        <v>51</v>
      </c>
      <c r="P130" s="30" t="str">
        <f t="shared" si="10"/>
        <v>7</v>
      </c>
      <c r="Q130" s="31">
        <f t="shared" si="11"/>
        <v>3067</v>
      </c>
      <c r="R130" s="31">
        <f t="shared" si="12"/>
        <v>51.116666666666667</v>
      </c>
      <c r="U130" s="28"/>
      <c r="V130" s="28"/>
      <c r="W130" s="8"/>
      <c r="X130" s="6"/>
    </row>
    <row r="131" spans="1:24">
      <c r="A131" s="32">
        <v>45292</v>
      </c>
      <c r="B131" s="1" t="str">
        <f t="shared" ref="B131:B194" si="13">TEXT(A131,"mmmm")</f>
        <v>enero</v>
      </c>
      <c r="C131" t="s">
        <v>213</v>
      </c>
      <c r="D131" t="s">
        <v>214</v>
      </c>
      <c r="E131" t="str">
        <f>+VLOOKUP(F131,'[1]DIVIPOLA MPIO'!$A$5:$B$1125,2,0)</f>
        <v>Antioquia</v>
      </c>
      <c r="F131" t="s">
        <v>453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16">
        <v>563</v>
      </c>
      <c r="N131" s="29">
        <f t="shared" ref="N131:N194" si="14">LEN($M131)</f>
        <v>3</v>
      </c>
      <c r="O131" s="30" t="str">
        <f t="shared" ref="O131:O194" si="15">IF(N131="1",$M131,IF(N131=2,LEFT($M131,2),LEFT($M131,2)))</f>
        <v>56</v>
      </c>
      <c r="P131" s="30" t="str">
        <f t="shared" ref="P131:P194" si="16">IF(N131&lt;=2,0,MID($M131,3,3))</f>
        <v>3</v>
      </c>
      <c r="Q131" s="31">
        <f t="shared" ref="Q131:Q194" si="17">(O131*60)+P131</f>
        <v>3363</v>
      </c>
      <c r="R131" s="31">
        <f t="shared" ref="R131:R194" si="18">+Q131/60</f>
        <v>56.05</v>
      </c>
      <c r="U131" s="28"/>
      <c r="V131" s="28"/>
      <c r="W131" s="8"/>
      <c r="X131" s="6"/>
    </row>
    <row r="132" spans="1:24">
      <c r="A132" s="32">
        <v>45292</v>
      </c>
      <c r="B132" s="1" t="str">
        <f t="shared" si="13"/>
        <v>enero</v>
      </c>
      <c r="C132" t="s">
        <v>213</v>
      </c>
      <c r="D132" t="s">
        <v>214</v>
      </c>
      <c r="E132" t="str">
        <f>+VLOOKUP(F132,'[1]DIVIPOLA MPIO'!$A$5:$B$1125,2,0)</f>
        <v>Antioquia</v>
      </c>
      <c r="F132" t="s">
        <v>453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16">
        <v>609</v>
      </c>
      <c r="N132" s="29">
        <f t="shared" si="14"/>
        <v>3</v>
      </c>
      <c r="O132" s="30" t="str">
        <f t="shared" si="15"/>
        <v>60</v>
      </c>
      <c r="P132" s="30" t="str">
        <f t="shared" si="16"/>
        <v>9</v>
      </c>
      <c r="Q132" s="31">
        <f t="shared" si="17"/>
        <v>3609</v>
      </c>
      <c r="R132" s="31">
        <f t="shared" si="18"/>
        <v>60.15</v>
      </c>
      <c r="U132" s="28"/>
      <c r="V132" s="28"/>
      <c r="W132" s="8"/>
      <c r="X132" s="6"/>
    </row>
    <row r="133" spans="1:24">
      <c r="A133" s="32">
        <v>45292</v>
      </c>
      <c r="B133" s="1" t="str">
        <f t="shared" si="13"/>
        <v>enero</v>
      </c>
      <c r="C133" t="s">
        <v>220</v>
      </c>
      <c r="D133" t="s">
        <v>221</v>
      </c>
      <c r="E133" t="str">
        <f>+VLOOKUP(F133,'[1]DIVIPOLA MPIO'!$A$5:$B$1125,2,0)</f>
        <v>Valle del Cauca</v>
      </c>
      <c r="F133" t="s">
        <v>464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16">
        <v>348</v>
      </c>
      <c r="N133" s="29">
        <f t="shared" si="14"/>
        <v>3</v>
      </c>
      <c r="O133" s="30" t="str">
        <f t="shared" si="15"/>
        <v>34</v>
      </c>
      <c r="P133" s="30" t="str">
        <f t="shared" si="16"/>
        <v>8</v>
      </c>
      <c r="Q133" s="31">
        <f t="shared" si="17"/>
        <v>2048</v>
      </c>
      <c r="R133" s="31">
        <f t="shared" si="18"/>
        <v>34.133333333333333</v>
      </c>
      <c r="U133" s="28"/>
      <c r="V133" s="28"/>
      <c r="W133" s="8"/>
      <c r="X133" s="6"/>
    </row>
    <row r="134" spans="1:24">
      <c r="A134" s="32">
        <v>45292</v>
      </c>
      <c r="B134" s="1" t="str">
        <f t="shared" si="13"/>
        <v>enero</v>
      </c>
      <c r="C134" t="s">
        <v>220</v>
      </c>
      <c r="D134" t="s">
        <v>221</v>
      </c>
      <c r="E134" t="str">
        <f>+VLOOKUP(F134,'[1]DIVIPOLA MPIO'!$A$5:$B$1125,2,0)</f>
        <v>Valle del Cauca</v>
      </c>
      <c r="F134" t="s">
        <v>464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16">
        <v>1106</v>
      </c>
      <c r="N134" s="29">
        <f t="shared" si="14"/>
        <v>4</v>
      </c>
      <c r="O134" s="30" t="str">
        <f t="shared" si="15"/>
        <v>11</v>
      </c>
      <c r="P134" s="30" t="str">
        <f t="shared" si="16"/>
        <v>06</v>
      </c>
      <c r="Q134" s="31">
        <f t="shared" si="17"/>
        <v>666</v>
      </c>
      <c r="R134" s="31">
        <f t="shared" si="18"/>
        <v>11.1</v>
      </c>
      <c r="U134" s="28"/>
      <c r="V134" s="28"/>
      <c r="W134" s="8"/>
      <c r="X134" s="6"/>
    </row>
    <row r="135" spans="1:24">
      <c r="A135" s="32">
        <v>45292</v>
      </c>
      <c r="B135" s="1" t="str">
        <f t="shared" si="13"/>
        <v>enero</v>
      </c>
      <c r="C135" t="s">
        <v>220</v>
      </c>
      <c r="D135" t="s">
        <v>221</v>
      </c>
      <c r="E135" t="str">
        <f>+VLOOKUP(F135,'[1]DIVIPOLA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16">
        <v>4948</v>
      </c>
      <c r="N135" s="29">
        <f t="shared" si="14"/>
        <v>4</v>
      </c>
      <c r="O135" s="30" t="str">
        <f t="shared" si="15"/>
        <v>49</v>
      </c>
      <c r="P135" s="30" t="str">
        <f t="shared" si="16"/>
        <v>48</v>
      </c>
      <c r="Q135" s="31">
        <f t="shared" si="17"/>
        <v>2988</v>
      </c>
      <c r="R135" s="31">
        <f t="shared" si="18"/>
        <v>49.8</v>
      </c>
      <c r="U135" s="28"/>
      <c r="V135" s="28"/>
      <c r="W135" s="8"/>
      <c r="X135" s="6"/>
    </row>
    <row r="136" spans="1:24">
      <c r="A136" s="32">
        <v>45292</v>
      </c>
      <c r="B136" s="1" t="str">
        <f t="shared" si="13"/>
        <v>enero</v>
      </c>
      <c r="C136" t="s">
        <v>220</v>
      </c>
      <c r="D136" t="s">
        <v>221</v>
      </c>
      <c r="E136" t="str">
        <f>+VLOOKUP(F136,'[1]DIVIPOLA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16">
        <v>3548</v>
      </c>
      <c r="N136" s="29">
        <f t="shared" si="14"/>
        <v>4</v>
      </c>
      <c r="O136" s="30" t="str">
        <f t="shared" si="15"/>
        <v>35</v>
      </c>
      <c r="P136" s="30" t="str">
        <f t="shared" si="16"/>
        <v>48</v>
      </c>
      <c r="Q136" s="31">
        <f t="shared" si="17"/>
        <v>2148</v>
      </c>
      <c r="R136" s="31">
        <f t="shared" si="18"/>
        <v>35.799999999999997</v>
      </c>
      <c r="U136" s="28"/>
      <c r="V136" s="28"/>
      <c r="W136" s="8"/>
      <c r="X136" s="6"/>
    </row>
    <row r="137" spans="1:24">
      <c r="A137" s="32">
        <v>45292</v>
      </c>
      <c r="B137" s="1" t="str">
        <f t="shared" si="13"/>
        <v>enero</v>
      </c>
      <c r="C137" t="s">
        <v>229</v>
      </c>
      <c r="D137" t="s">
        <v>230</v>
      </c>
      <c r="E137" t="str">
        <f>+VLOOKUP(F137,'[1]DIVIPOLA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16">
        <v>32</v>
      </c>
      <c r="N137" s="29">
        <f t="shared" si="14"/>
        <v>2</v>
      </c>
      <c r="O137" s="30" t="str">
        <f t="shared" si="15"/>
        <v>32</v>
      </c>
      <c r="P137" s="30">
        <f t="shared" si="16"/>
        <v>0</v>
      </c>
      <c r="Q137" s="31">
        <f t="shared" si="17"/>
        <v>1920</v>
      </c>
      <c r="R137" s="31">
        <f t="shared" si="18"/>
        <v>32</v>
      </c>
      <c r="U137" s="28"/>
      <c r="V137" s="28"/>
      <c r="W137" s="8"/>
      <c r="X137" s="6"/>
    </row>
    <row r="138" spans="1:24">
      <c r="A138" s="32">
        <v>45292</v>
      </c>
      <c r="B138" s="1" t="str">
        <f t="shared" si="13"/>
        <v>enero</v>
      </c>
      <c r="C138" t="s">
        <v>229</v>
      </c>
      <c r="D138" t="s">
        <v>230</v>
      </c>
      <c r="E138" t="str">
        <f>+VLOOKUP(F138,'[1]DIVIPOLA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16">
        <v>7</v>
      </c>
      <c r="N138" s="29">
        <f t="shared" si="14"/>
        <v>1</v>
      </c>
      <c r="O138" s="30" t="str">
        <f t="shared" si="15"/>
        <v>7</v>
      </c>
      <c r="P138" s="30">
        <f t="shared" si="16"/>
        <v>0</v>
      </c>
      <c r="Q138" s="31">
        <f t="shared" si="17"/>
        <v>420</v>
      </c>
      <c r="R138" s="31">
        <f t="shared" si="18"/>
        <v>7</v>
      </c>
      <c r="U138" s="28"/>
      <c r="V138" s="28"/>
      <c r="W138" s="8"/>
      <c r="X138" s="6"/>
    </row>
    <row r="139" spans="1:24">
      <c r="A139" s="32">
        <v>45292</v>
      </c>
      <c r="B139" s="1" t="str">
        <f t="shared" si="13"/>
        <v>enero</v>
      </c>
      <c r="C139" t="s">
        <v>229</v>
      </c>
      <c r="D139" t="s">
        <v>230</v>
      </c>
      <c r="E139" t="str">
        <f>+VLOOKUP(F139,'[1]DIVIPOLA MPIO'!$A$5:$B$1125,2,0)</f>
        <v>Meta</v>
      </c>
      <c r="F139" t="s">
        <v>78</v>
      </c>
      <c r="G139" t="s">
        <v>231</v>
      </c>
      <c r="H139" t="s">
        <v>232</v>
      </c>
      <c r="I139" t="s">
        <v>15</v>
      </c>
      <c r="J139" t="s">
        <v>123</v>
      </c>
      <c r="K139" s="2">
        <v>1</v>
      </c>
      <c r="L139" s="2">
        <v>15</v>
      </c>
      <c r="M139" s="16">
        <v>39</v>
      </c>
      <c r="N139" s="29">
        <f t="shared" si="14"/>
        <v>2</v>
      </c>
      <c r="O139" s="30" t="str">
        <f t="shared" si="15"/>
        <v>39</v>
      </c>
      <c r="P139" s="30">
        <f t="shared" si="16"/>
        <v>0</v>
      </c>
      <c r="Q139" s="31">
        <f t="shared" si="17"/>
        <v>2340</v>
      </c>
      <c r="R139" s="31">
        <f t="shared" si="18"/>
        <v>39</v>
      </c>
      <c r="U139" s="28"/>
      <c r="V139" s="28"/>
      <c r="W139" s="8"/>
      <c r="X139" s="6"/>
    </row>
    <row r="140" spans="1:24">
      <c r="A140" s="32">
        <v>45292</v>
      </c>
      <c r="B140" s="1" t="str">
        <f t="shared" si="13"/>
        <v>enero</v>
      </c>
      <c r="C140" t="s">
        <v>229</v>
      </c>
      <c r="D140" t="s">
        <v>230</v>
      </c>
      <c r="E140" t="str">
        <f>+VLOOKUP(F140,'[1]DIVIPOLA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412</v>
      </c>
      <c r="K140" s="2">
        <v>29</v>
      </c>
      <c r="L140" s="2">
        <v>370</v>
      </c>
      <c r="M140" s="16">
        <v>1130</v>
      </c>
      <c r="N140" s="29">
        <f t="shared" si="14"/>
        <v>4</v>
      </c>
      <c r="O140" s="30" t="str">
        <f t="shared" si="15"/>
        <v>11</v>
      </c>
      <c r="P140" s="30" t="str">
        <f t="shared" si="16"/>
        <v>30</v>
      </c>
      <c r="Q140" s="31">
        <f t="shared" si="17"/>
        <v>690</v>
      </c>
      <c r="R140" s="31">
        <f t="shared" si="18"/>
        <v>11.5</v>
      </c>
      <c r="U140" s="28"/>
      <c r="V140" s="28"/>
      <c r="W140" s="8"/>
      <c r="X140" s="6"/>
    </row>
    <row r="141" spans="1:24">
      <c r="A141" s="32">
        <v>45292</v>
      </c>
      <c r="B141" s="1" t="str">
        <f t="shared" si="13"/>
        <v>enero</v>
      </c>
      <c r="C141" t="s">
        <v>229</v>
      </c>
      <c r="D141" t="s">
        <v>230</v>
      </c>
      <c r="E141" t="str">
        <f>+VLOOKUP(F141,'[1]DIVIPOLA MPIO'!$A$5:$B$1125,2,0)</f>
        <v>Meta</v>
      </c>
      <c r="F141" t="s">
        <v>78</v>
      </c>
      <c r="G141" t="s">
        <v>231</v>
      </c>
      <c r="H141" t="s">
        <v>232</v>
      </c>
      <c r="I141" t="s">
        <v>15</v>
      </c>
      <c r="J141" t="s">
        <v>81</v>
      </c>
      <c r="K141" s="2">
        <v>8</v>
      </c>
      <c r="L141" s="2">
        <v>112</v>
      </c>
      <c r="M141" s="16">
        <v>3</v>
      </c>
      <c r="N141" s="29">
        <f t="shared" si="14"/>
        <v>1</v>
      </c>
      <c r="O141" s="30" t="str">
        <f t="shared" si="15"/>
        <v>3</v>
      </c>
      <c r="P141" s="30">
        <f t="shared" si="16"/>
        <v>0</v>
      </c>
      <c r="Q141" s="31">
        <f t="shared" si="17"/>
        <v>180</v>
      </c>
      <c r="R141" s="31">
        <f t="shared" si="18"/>
        <v>3</v>
      </c>
      <c r="U141" s="28"/>
      <c r="V141" s="28"/>
      <c r="W141" s="8"/>
      <c r="X141" s="6"/>
    </row>
    <row r="142" spans="1:24">
      <c r="A142" s="32">
        <v>45292</v>
      </c>
      <c r="B142" s="1" t="str">
        <f t="shared" si="13"/>
        <v>enero</v>
      </c>
      <c r="C142" t="s">
        <v>229</v>
      </c>
      <c r="D142" t="s">
        <v>230</v>
      </c>
      <c r="E142" t="str">
        <f>+VLOOKUP(F142,'[1]DIVIPOLA MPIO'!$A$5:$B$1125,2,0)</f>
        <v>Meta</v>
      </c>
      <c r="F142" t="s">
        <v>78</v>
      </c>
      <c r="G142" t="s">
        <v>231</v>
      </c>
      <c r="H142" t="s">
        <v>234</v>
      </c>
      <c r="I142" t="s">
        <v>15</v>
      </c>
      <c r="J142" t="s">
        <v>16</v>
      </c>
      <c r="K142" s="2">
        <v>2</v>
      </c>
      <c r="L142" s="2">
        <v>30</v>
      </c>
      <c r="M142" s="16">
        <v>1</v>
      </c>
      <c r="N142" s="29">
        <f t="shared" si="14"/>
        <v>1</v>
      </c>
      <c r="O142" s="30" t="str">
        <f t="shared" si="15"/>
        <v>1</v>
      </c>
      <c r="P142" s="30">
        <f t="shared" si="16"/>
        <v>0</v>
      </c>
      <c r="Q142" s="31">
        <f t="shared" si="17"/>
        <v>60</v>
      </c>
      <c r="R142" s="31">
        <f t="shared" si="18"/>
        <v>1</v>
      </c>
      <c r="U142" s="28"/>
      <c r="V142" s="28"/>
      <c r="W142" s="8"/>
      <c r="X142" s="6"/>
    </row>
    <row r="143" spans="1:24">
      <c r="A143" s="32">
        <v>45292</v>
      </c>
      <c r="B143" s="1" t="str">
        <f t="shared" si="13"/>
        <v>enero</v>
      </c>
      <c r="C143" t="s">
        <v>229</v>
      </c>
      <c r="D143" t="s">
        <v>230</v>
      </c>
      <c r="E143" t="str">
        <f>+VLOOKUP(F143,'[1]DIVIPOLA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123</v>
      </c>
      <c r="K143" s="2">
        <v>2</v>
      </c>
      <c r="L143" s="2">
        <v>24</v>
      </c>
      <c r="M143" s="16">
        <v>40</v>
      </c>
      <c r="N143" s="29">
        <f t="shared" si="14"/>
        <v>2</v>
      </c>
      <c r="O143" s="30" t="str">
        <f t="shared" si="15"/>
        <v>40</v>
      </c>
      <c r="P143" s="30">
        <f t="shared" si="16"/>
        <v>0</v>
      </c>
      <c r="Q143" s="31">
        <f t="shared" si="17"/>
        <v>2400</v>
      </c>
      <c r="R143" s="31">
        <f t="shared" si="18"/>
        <v>40</v>
      </c>
      <c r="U143" s="28"/>
      <c r="V143" s="28"/>
      <c r="W143" s="8"/>
      <c r="X143" s="6"/>
    </row>
    <row r="144" spans="1:24">
      <c r="A144" s="32">
        <v>45292</v>
      </c>
      <c r="B144" s="1" t="str">
        <f t="shared" si="13"/>
        <v>enero</v>
      </c>
      <c r="C144" t="s">
        <v>229</v>
      </c>
      <c r="D144" t="s">
        <v>230</v>
      </c>
      <c r="E144" t="str">
        <f>+VLOOKUP(F144,'[1]DIVIPOLA MPIO'!$A$5:$B$1125,2,0)</f>
        <v>Meta</v>
      </c>
      <c r="F144" t="s">
        <v>78</v>
      </c>
      <c r="G144" t="s">
        <v>231</v>
      </c>
      <c r="H144" t="s">
        <v>234</v>
      </c>
      <c r="I144" t="s">
        <v>15</v>
      </c>
      <c r="J144" t="s">
        <v>412</v>
      </c>
      <c r="K144" s="2">
        <v>3</v>
      </c>
      <c r="L144" s="2">
        <v>30</v>
      </c>
      <c r="M144" s="16">
        <v>1</v>
      </c>
      <c r="N144" s="29">
        <f t="shared" si="14"/>
        <v>1</v>
      </c>
      <c r="O144" s="30" t="str">
        <f t="shared" si="15"/>
        <v>1</v>
      </c>
      <c r="P144" s="30">
        <f t="shared" si="16"/>
        <v>0</v>
      </c>
      <c r="Q144" s="31">
        <f t="shared" si="17"/>
        <v>60</v>
      </c>
      <c r="R144" s="31">
        <f t="shared" si="18"/>
        <v>1</v>
      </c>
      <c r="U144" s="28"/>
      <c r="V144" s="28"/>
      <c r="W144" s="8"/>
      <c r="X144" s="6"/>
    </row>
    <row r="145" spans="1:24">
      <c r="A145" s="32">
        <v>45292</v>
      </c>
      <c r="B145" s="1" t="str">
        <f t="shared" si="13"/>
        <v>enero</v>
      </c>
      <c r="C145" t="s">
        <v>229</v>
      </c>
      <c r="D145" t="s">
        <v>230</v>
      </c>
      <c r="E145" t="str">
        <f>+VLOOKUP(F145,'[1]DIVIPOLA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16">
        <v>20</v>
      </c>
      <c r="N145" s="29">
        <f t="shared" si="14"/>
        <v>2</v>
      </c>
      <c r="O145" s="30" t="str">
        <f t="shared" si="15"/>
        <v>20</v>
      </c>
      <c r="P145" s="30">
        <f t="shared" si="16"/>
        <v>0</v>
      </c>
      <c r="Q145" s="31">
        <f t="shared" si="17"/>
        <v>1200</v>
      </c>
      <c r="R145" s="31">
        <f t="shared" si="18"/>
        <v>20</v>
      </c>
      <c r="U145" s="28"/>
      <c r="V145" s="28"/>
      <c r="W145" s="8"/>
      <c r="X145" s="6"/>
    </row>
    <row r="146" spans="1:24">
      <c r="A146" s="32">
        <v>45292</v>
      </c>
      <c r="B146" s="1" t="str">
        <f t="shared" si="13"/>
        <v>enero</v>
      </c>
      <c r="C146" t="s">
        <v>235</v>
      </c>
      <c r="D146" t="s">
        <v>236</v>
      </c>
      <c r="E146" t="str">
        <f>+VLOOKUP(F146,'[1]DIVIPOLA MPIO'!$A$5:$B$1125,2,0)</f>
        <v>Valle del Cauca</v>
      </c>
      <c r="F146" t="s">
        <v>462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16">
        <v>243</v>
      </c>
      <c r="N146" s="29">
        <f t="shared" si="14"/>
        <v>3</v>
      </c>
      <c r="O146" s="30" t="str">
        <f t="shared" si="15"/>
        <v>24</v>
      </c>
      <c r="P146" s="30" t="str">
        <f t="shared" si="16"/>
        <v>3</v>
      </c>
      <c r="Q146" s="31">
        <f t="shared" si="17"/>
        <v>1443</v>
      </c>
      <c r="R146" s="31">
        <f t="shared" si="18"/>
        <v>24.05</v>
      </c>
      <c r="U146" s="28"/>
      <c r="V146" s="28"/>
      <c r="W146" s="8"/>
      <c r="X146" s="6"/>
    </row>
    <row r="147" spans="1:24">
      <c r="A147" s="32">
        <v>45292</v>
      </c>
      <c r="B147" s="1" t="str">
        <f t="shared" si="13"/>
        <v>enero</v>
      </c>
      <c r="C147" t="s">
        <v>235</v>
      </c>
      <c r="D147" t="s">
        <v>236</v>
      </c>
      <c r="E147" t="str">
        <f>+VLOOKUP(F147,'[1]DIVIPOLA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16">
        <v>379</v>
      </c>
      <c r="N147" s="29">
        <f t="shared" si="14"/>
        <v>3</v>
      </c>
      <c r="O147" s="30" t="str">
        <f t="shared" si="15"/>
        <v>37</v>
      </c>
      <c r="P147" s="30" t="str">
        <f t="shared" si="16"/>
        <v>9</v>
      </c>
      <c r="Q147" s="31">
        <f t="shared" si="17"/>
        <v>2229</v>
      </c>
      <c r="R147" s="31">
        <f t="shared" si="18"/>
        <v>37.15</v>
      </c>
      <c r="U147" s="28"/>
      <c r="V147" s="28"/>
      <c r="W147" s="8"/>
      <c r="X147" s="6"/>
    </row>
    <row r="148" spans="1:24">
      <c r="A148" s="32">
        <v>45292</v>
      </c>
      <c r="B148" s="1" t="str">
        <f t="shared" si="13"/>
        <v>enero</v>
      </c>
      <c r="C148" t="s">
        <v>235</v>
      </c>
      <c r="D148" t="s">
        <v>236</v>
      </c>
      <c r="E148" t="str">
        <f>+VLOOKUP(F148,'[1]DIVIPOLA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16">
        <v>593</v>
      </c>
      <c r="N148" s="29">
        <f t="shared" si="14"/>
        <v>3</v>
      </c>
      <c r="O148" s="30" t="str">
        <f t="shared" si="15"/>
        <v>59</v>
      </c>
      <c r="P148" s="30" t="str">
        <f t="shared" si="16"/>
        <v>3</v>
      </c>
      <c r="Q148" s="31">
        <f t="shared" si="17"/>
        <v>3543</v>
      </c>
      <c r="R148" s="31">
        <f t="shared" si="18"/>
        <v>59.05</v>
      </c>
      <c r="U148" s="28"/>
      <c r="V148" s="28"/>
      <c r="W148" s="8"/>
      <c r="X148" s="6"/>
    </row>
    <row r="149" spans="1:24">
      <c r="A149" s="32">
        <v>45323</v>
      </c>
      <c r="B149" s="1" t="str">
        <f t="shared" si="13"/>
        <v>febrero</v>
      </c>
      <c r="C149" t="s">
        <v>10</v>
      </c>
      <c r="D149" t="s">
        <v>11</v>
      </c>
      <c r="E149" t="str">
        <f>+VLOOKUP(F149,'[1]DIVIPOLA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16">
        <v>230</v>
      </c>
      <c r="N149" s="29">
        <f t="shared" si="14"/>
        <v>3</v>
      </c>
      <c r="O149" s="30" t="str">
        <f t="shared" si="15"/>
        <v>23</v>
      </c>
      <c r="P149" s="30" t="str">
        <f t="shared" si="16"/>
        <v>0</v>
      </c>
      <c r="Q149" s="31">
        <f t="shared" si="17"/>
        <v>1380</v>
      </c>
      <c r="R149" s="31">
        <f t="shared" si="18"/>
        <v>23</v>
      </c>
      <c r="U149" s="28"/>
      <c r="V149" s="28"/>
      <c r="W149" s="8"/>
      <c r="X149" s="6"/>
    </row>
    <row r="150" spans="1:24">
      <c r="A150" s="32">
        <v>45323</v>
      </c>
      <c r="B150" s="1" t="str">
        <f t="shared" si="13"/>
        <v>febrero</v>
      </c>
      <c r="C150" t="s">
        <v>10</v>
      </c>
      <c r="D150" t="s">
        <v>11</v>
      </c>
      <c r="E150" t="str">
        <f>+VLOOKUP(F150,'[1]DIVIPOLA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16">
        <v>4</v>
      </c>
      <c r="N150" s="29">
        <f t="shared" si="14"/>
        <v>1</v>
      </c>
      <c r="O150" s="30" t="str">
        <f t="shared" si="15"/>
        <v>4</v>
      </c>
      <c r="P150" s="30">
        <f t="shared" si="16"/>
        <v>0</v>
      </c>
      <c r="Q150" s="31">
        <f t="shared" si="17"/>
        <v>240</v>
      </c>
      <c r="R150" s="31">
        <f t="shared" si="18"/>
        <v>4</v>
      </c>
      <c r="U150" s="28"/>
      <c r="V150" s="28"/>
      <c r="W150" s="8"/>
      <c r="X150" s="6"/>
    </row>
    <row r="151" spans="1:24">
      <c r="A151" s="32">
        <v>45323</v>
      </c>
      <c r="B151" s="1" t="str">
        <f t="shared" si="13"/>
        <v>febrero</v>
      </c>
      <c r="C151" t="s">
        <v>10</v>
      </c>
      <c r="D151" t="s">
        <v>11</v>
      </c>
      <c r="E151" t="str">
        <f>+VLOOKUP(F151,'[1]DIVIPOLA MPIO'!$A$5:$B$1125,2,0)</f>
        <v>Casanare</v>
      </c>
      <c r="F151" t="s">
        <v>458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16">
        <v>2</v>
      </c>
      <c r="N151" s="29">
        <f t="shared" si="14"/>
        <v>1</v>
      </c>
      <c r="O151" s="30" t="str">
        <f t="shared" si="15"/>
        <v>2</v>
      </c>
      <c r="P151" s="30">
        <f t="shared" si="16"/>
        <v>0</v>
      </c>
      <c r="Q151" s="31">
        <f t="shared" si="17"/>
        <v>120</v>
      </c>
      <c r="R151" s="31">
        <f t="shared" si="18"/>
        <v>2</v>
      </c>
      <c r="U151" s="28"/>
      <c r="V151" s="28"/>
      <c r="W151" s="8"/>
      <c r="X151" s="6"/>
    </row>
    <row r="152" spans="1:24">
      <c r="A152" s="32">
        <v>45323</v>
      </c>
      <c r="B152" s="1" t="str">
        <f t="shared" si="13"/>
        <v>febrero</v>
      </c>
      <c r="C152" t="s">
        <v>10</v>
      </c>
      <c r="D152" t="s">
        <v>11</v>
      </c>
      <c r="E152" t="str">
        <f>+VLOOKUP(F152,'[1]DIVIPOLA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16">
        <v>7</v>
      </c>
      <c r="N152" s="29">
        <f t="shared" si="14"/>
        <v>1</v>
      </c>
      <c r="O152" s="30" t="str">
        <f t="shared" si="15"/>
        <v>7</v>
      </c>
      <c r="P152" s="30">
        <f t="shared" si="16"/>
        <v>0</v>
      </c>
      <c r="Q152" s="31">
        <f t="shared" si="17"/>
        <v>420</v>
      </c>
      <c r="R152" s="31">
        <f t="shared" si="18"/>
        <v>7</v>
      </c>
      <c r="U152" s="28"/>
      <c r="V152" s="28"/>
      <c r="W152" s="8"/>
      <c r="X152" s="6"/>
    </row>
    <row r="153" spans="1:24">
      <c r="A153" s="32">
        <v>45323</v>
      </c>
      <c r="B153" s="1" t="str">
        <f t="shared" si="13"/>
        <v>febrero</v>
      </c>
      <c r="C153" t="s">
        <v>10</v>
      </c>
      <c r="D153" t="s">
        <v>11</v>
      </c>
      <c r="E153" t="str">
        <f>+VLOOKUP(F153,'[1]DIVIPOLA MPIO'!$A$5:$B$1125,2,0)</f>
        <v>Casanare</v>
      </c>
      <c r="F153" t="s">
        <v>463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16">
        <v>750</v>
      </c>
      <c r="N153" s="29">
        <f t="shared" si="14"/>
        <v>3</v>
      </c>
      <c r="O153" s="30" t="str">
        <f t="shared" si="15"/>
        <v>75</v>
      </c>
      <c r="P153" s="30" t="str">
        <f t="shared" si="16"/>
        <v>0</v>
      </c>
      <c r="Q153" s="31">
        <f t="shared" si="17"/>
        <v>4500</v>
      </c>
      <c r="R153" s="31">
        <f t="shared" si="18"/>
        <v>75</v>
      </c>
      <c r="U153" s="28"/>
      <c r="V153" s="28"/>
      <c r="W153" s="8"/>
      <c r="X153" s="6"/>
    </row>
    <row r="154" spans="1:24">
      <c r="A154" s="32">
        <v>45323</v>
      </c>
      <c r="B154" s="1" t="str">
        <f t="shared" si="13"/>
        <v>febrero</v>
      </c>
      <c r="C154" t="s">
        <v>10</v>
      </c>
      <c r="D154" t="s">
        <v>11</v>
      </c>
      <c r="E154" t="str">
        <f>+VLOOKUP(F154,'[1]DIVIPOLA MPIO'!$A$5:$B$1125,2,0)</f>
        <v>Bolívar</v>
      </c>
      <c r="F154" t="s">
        <v>465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16">
        <v>530</v>
      </c>
      <c r="N154" s="29">
        <f t="shared" si="14"/>
        <v>3</v>
      </c>
      <c r="O154" s="30" t="str">
        <f t="shared" si="15"/>
        <v>53</v>
      </c>
      <c r="P154" s="30" t="str">
        <f t="shared" si="16"/>
        <v>0</v>
      </c>
      <c r="Q154" s="31">
        <f t="shared" si="17"/>
        <v>3180</v>
      </c>
      <c r="R154" s="31">
        <f t="shared" si="18"/>
        <v>53</v>
      </c>
      <c r="U154" s="28"/>
      <c r="V154" s="28"/>
      <c r="W154" s="8"/>
      <c r="X154" s="6"/>
    </row>
    <row r="155" spans="1:24">
      <c r="A155" s="32">
        <v>45323</v>
      </c>
      <c r="B155" s="1" t="str">
        <f t="shared" si="13"/>
        <v>febrero</v>
      </c>
      <c r="C155" t="s">
        <v>10</v>
      </c>
      <c r="D155" t="s">
        <v>11</v>
      </c>
      <c r="E155" t="str">
        <f>+VLOOKUP(F155,'[1]DIVIPOLA MPIO'!$A$5:$B$1125,2,0)</f>
        <v>Bolívar</v>
      </c>
      <c r="F155" t="s">
        <v>465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16">
        <v>430</v>
      </c>
      <c r="N155" s="29">
        <f t="shared" si="14"/>
        <v>3</v>
      </c>
      <c r="O155" s="30" t="str">
        <f t="shared" si="15"/>
        <v>43</v>
      </c>
      <c r="P155" s="30" t="str">
        <f t="shared" si="16"/>
        <v>0</v>
      </c>
      <c r="Q155" s="31">
        <f t="shared" si="17"/>
        <v>2580</v>
      </c>
      <c r="R155" s="31">
        <f t="shared" si="18"/>
        <v>43</v>
      </c>
      <c r="U155" s="28"/>
      <c r="V155" s="28"/>
      <c r="W155" s="8"/>
      <c r="X155" s="6"/>
    </row>
    <row r="156" spans="1:24">
      <c r="A156" s="32">
        <v>45323</v>
      </c>
      <c r="B156" s="1" t="str">
        <f t="shared" si="13"/>
        <v>febrero</v>
      </c>
      <c r="C156" t="s">
        <v>22</v>
      </c>
      <c r="D156" t="s">
        <v>23</v>
      </c>
      <c r="E156" t="str">
        <f>+VLOOKUP(F156,'[1]DIVIPOLA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16">
        <v>430</v>
      </c>
      <c r="N156" s="29">
        <f t="shared" si="14"/>
        <v>3</v>
      </c>
      <c r="O156" s="30" t="str">
        <f t="shared" si="15"/>
        <v>43</v>
      </c>
      <c r="P156" s="30" t="str">
        <f t="shared" si="16"/>
        <v>0</v>
      </c>
      <c r="Q156" s="31">
        <f t="shared" si="17"/>
        <v>2580</v>
      </c>
      <c r="R156" s="31">
        <f t="shared" si="18"/>
        <v>43</v>
      </c>
      <c r="U156" s="28"/>
      <c r="V156" s="28"/>
      <c r="W156" s="8"/>
      <c r="X156" s="6"/>
    </row>
    <row r="157" spans="1:24">
      <c r="A157" s="32">
        <v>45323</v>
      </c>
      <c r="B157" s="1" t="str">
        <f t="shared" si="13"/>
        <v>febrero</v>
      </c>
      <c r="C157" t="s">
        <v>22</v>
      </c>
      <c r="D157" t="s">
        <v>23</v>
      </c>
      <c r="E157" t="str">
        <f>+VLOOKUP(F157,'[1]DIVIPOLA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16">
        <v>506</v>
      </c>
      <c r="N157" s="29">
        <f t="shared" si="14"/>
        <v>3</v>
      </c>
      <c r="O157" s="30" t="str">
        <f t="shared" si="15"/>
        <v>50</v>
      </c>
      <c r="P157" s="30" t="str">
        <f t="shared" si="16"/>
        <v>6</v>
      </c>
      <c r="Q157" s="31">
        <f t="shared" si="17"/>
        <v>3006</v>
      </c>
      <c r="R157" s="31">
        <f t="shared" si="18"/>
        <v>50.1</v>
      </c>
      <c r="U157" s="28"/>
      <c r="V157" s="28"/>
      <c r="W157" s="8"/>
      <c r="X157" s="6"/>
    </row>
    <row r="158" spans="1:24">
      <c r="A158" s="32">
        <v>45323</v>
      </c>
      <c r="B158" s="1" t="str">
        <f t="shared" si="13"/>
        <v>febrero</v>
      </c>
      <c r="C158" t="s">
        <v>22</v>
      </c>
      <c r="D158" t="s">
        <v>23</v>
      </c>
      <c r="E158" t="str">
        <f>+VLOOKUP(F158,'[1]DIVIPOLA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16">
        <v>1030</v>
      </c>
      <c r="N158" s="29">
        <f t="shared" si="14"/>
        <v>4</v>
      </c>
      <c r="O158" s="30" t="str">
        <f t="shared" si="15"/>
        <v>10</v>
      </c>
      <c r="P158" s="30" t="str">
        <f t="shared" si="16"/>
        <v>30</v>
      </c>
      <c r="Q158" s="31">
        <f t="shared" si="17"/>
        <v>630</v>
      </c>
      <c r="R158" s="31">
        <f t="shared" si="18"/>
        <v>10.5</v>
      </c>
      <c r="U158" s="28"/>
      <c r="V158" s="28"/>
      <c r="W158" s="8"/>
      <c r="X158" s="6"/>
    </row>
    <row r="159" spans="1:24">
      <c r="A159" s="32">
        <v>45323</v>
      </c>
      <c r="B159" s="1" t="str">
        <f t="shared" si="13"/>
        <v>febrero</v>
      </c>
      <c r="C159" t="s">
        <v>22</v>
      </c>
      <c r="D159" t="s">
        <v>23</v>
      </c>
      <c r="E159" t="str">
        <f>+VLOOKUP(F159,'[1]DIVIPOLA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16">
        <v>11</v>
      </c>
      <c r="N159" s="29">
        <f t="shared" si="14"/>
        <v>2</v>
      </c>
      <c r="O159" s="30" t="str">
        <f t="shared" si="15"/>
        <v>11</v>
      </c>
      <c r="P159" s="30">
        <f t="shared" si="16"/>
        <v>0</v>
      </c>
      <c r="Q159" s="31">
        <f t="shared" si="17"/>
        <v>660</v>
      </c>
      <c r="R159" s="31">
        <f t="shared" si="18"/>
        <v>11</v>
      </c>
      <c r="U159" s="28"/>
      <c r="V159" s="28"/>
      <c r="W159" s="8"/>
      <c r="X159" s="6"/>
    </row>
    <row r="160" spans="1:24">
      <c r="A160" s="32">
        <v>45323</v>
      </c>
      <c r="B160" s="1" t="str">
        <f t="shared" si="13"/>
        <v>febrero</v>
      </c>
      <c r="C160" t="s">
        <v>22</v>
      </c>
      <c r="D160" t="s">
        <v>23</v>
      </c>
      <c r="E160" t="str">
        <f>+VLOOKUP(F160,'[1]DIVIPOLA MPIO'!$A$5:$B$1125,2,0)</f>
        <v>La Guajira</v>
      </c>
      <c r="F160" t="s">
        <v>28</v>
      </c>
      <c r="G160" t="s">
        <v>247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16">
        <v>1242</v>
      </c>
      <c r="N160" s="29">
        <f t="shared" si="14"/>
        <v>4</v>
      </c>
      <c r="O160" s="30" t="str">
        <f t="shared" si="15"/>
        <v>12</v>
      </c>
      <c r="P160" s="30" t="str">
        <f t="shared" si="16"/>
        <v>42</v>
      </c>
      <c r="Q160" s="31">
        <f t="shared" si="17"/>
        <v>762</v>
      </c>
      <c r="R160" s="31">
        <f t="shared" si="18"/>
        <v>12.7</v>
      </c>
      <c r="U160" s="28"/>
      <c r="V160" s="28"/>
      <c r="W160" s="8"/>
      <c r="X160" s="6"/>
    </row>
    <row r="161" spans="1:24">
      <c r="A161" s="32">
        <v>45323</v>
      </c>
      <c r="B161" s="1" t="str">
        <f t="shared" si="13"/>
        <v>febrero</v>
      </c>
      <c r="C161" t="s">
        <v>22</v>
      </c>
      <c r="D161" t="s">
        <v>23</v>
      </c>
      <c r="E161" t="str">
        <f>+VLOOKUP(F161,'[1]DIVIPOLA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16">
        <v>2118</v>
      </c>
      <c r="N161" s="29">
        <f t="shared" si="14"/>
        <v>4</v>
      </c>
      <c r="O161" s="30" t="str">
        <f t="shared" si="15"/>
        <v>21</v>
      </c>
      <c r="P161" s="30" t="str">
        <f t="shared" si="16"/>
        <v>18</v>
      </c>
      <c r="Q161" s="31">
        <f t="shared" si="17"/>
        <v>1278</v>
      </c>
      <c r="R161" s="31">
        <f t="shared" si="18"/>
        <v>21.3</v>
      </c>
      <c r="U161" s="28"/>
      <c r="V161" s="28"/>
      <c r="W161" s="8"/>
      <c r="X161" s="6"/>
    </row>
    <row r="162" spans="1:24">
      <c r="A162" s="32">
        <v>45323</v>
      </c>
      <c r="B162" s="1" t="str">
        <f t="shared" si="13"/>
        <v>febrero</v>
      </c>
      <c r="C162" t="s">
        <v>22</v>
      </c>
      <c r="D162" t="s">
        <v>23</v>
      </c>
      <c r="E162" t="str">
        <f>+VLOOKUP(F162,'[1]DIVIPOLA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16">
        <v>2</v>
      </c>
      <c r="N162" s="29">
        <f t="shared" si="14"/>
        <v>1</v>
      </c>
      <c r="O162" s="30" t="str">
        <f t="shared" si="15"/>
        <v>2</v>
      </c>
      <c r="P162" s="30">
        <f t="shared" si="16"/>
        <v>0</v>
      </c>
      <c r="Q162" s="31">
        <f t="shared" si="17"/>
        <v>120</v>
      </c>
      <c r="R162" s="31">
        <f t="shared" si="18"/>
        <v>2</v>
      </c>
      <c r="U162" s="28"/>
      <c r="V162" s="28"/>
      <c r="W162" s="8"/>
      <c r="X162" s="6"/>
    </row>
    <row r="163" spans="1:24">
      <c r="A163" s="32">
        <v>45323</v>
      </c>
      <c r="B163" s="1" t="str">
        <f t="shared" si="13"/>
        <v>febrero</v>
      </c>
      <c r="C163" t="s">
        <v>22</v>
      </c>
      <c r="D163" t="s">
        <v>23</v>
      </c>
      <c r="E163" t="str">
        <f>+VLOOKUP(F163,'[1]DIVIPOLA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16">
        <v>3412</v>
      </c>
      <c r="N163" s="29">
        <f t="shared" si="14"/>
        <v>4</v>
      </c>
      <c r="O163" s="30" t="str">
        <f t="shared" si="15"/>
        <v>34</v>
      </c>
      <c r="P163" s="30" t="str">
        <f t="shared" si="16"/>
        <v>12</v>
      </c>
      <c r="Q163" s="31">
        <f t="shared" si="17"/>
        <v>2052</v>
      </c>
      <c r="R163" s="31">
        <f t="shared" si="18"/>
        <v>34.200000000000003</v>
      </c>
      <c r="U163" s="28"/>
      <c r="V163" s="28"/>
      <c r="W163" s="8"/>
      <c r="X163" s="6"/>
    </row>
    <row r="164" spans="1:24">
      <c r="A164" s="32">
        <v>45323</v>
      </c>
      <c r="B164" s="1" t="str">
        <f t="shared" si="13"/>
        <v>febrero</v>
      </c>
      <c r="C164" t="s">
        <v>22</v>
      </c>
      <c r="D164" t="s">
        <v>23</v>
      </c>
      <c r="E164" t="str">
        <f>+VLOOKUP(F164,'[1]DIVIPOLA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16">
        <v>6618</v>
      </c>
      <c r="N164" s="29">
        <f t="shared" si="14"/>
        <v>4</v>
      </c>
      <c r="O164" s="30" t="str">
        <f t="shared" si="15"/>
        <v>66</v>
      </c>
      <c r="P164" s="30" t="str">
        <f t="shared" si="16"/>
        <v>18</v>
      </c>
      <c r="Q164" s="31">
        <f t="shared" si="17"/>
        <v>3978</v>
      </c>
      <c r="R164" s="31">
        <f t="shared" si="18"/>
        <v>66.3</v>
      </c>
      <c r="U164" s="28"/>
      <c r="V164" s="28"/>
      <c r="W164" s="8"/>
      <c r="X164" s="6"/>
    </row>
    <row r="165" spans="1:24">
      <c r="A165" s="32">
        <v>45323</v>
      </c>
      <c r="B165" s="1" t="str">
        <f t="shared" si="13"/>
        <v>febrero</v>
      </c>
      <c r="C165" t="s">
        <v>22</v>
      </c>
      <c r="D165" t="s">
        <v>23</v>
      </c>
      <c r="E165" t="str">
        <f>+VLOOKUP(F165,'[1]DIVIPOLA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16">
        <v>5612</v>
      </c>
      <c r="N165" s="29">
        <f t="shared" si="14"/>
        <v>4</v>
      </c>
      <c r="O165" s="30" t="str">
        <f t="shared" si="15"/>
        <v>56</v>
      </c>
      <c r="P165" s="30" t="str">
        <f t="shared" si="16"/>
        <v>12</v>
      </c>
      <c r="Q165" s="31">
        <f t="shared" si="17"/>
        <v>3372</v>
      </c>
      <c r="R165" s="31">
        <f t="shared" si="18"/>
        <v>56.2</v>
      </c>
      <c r="U165" s="28"/>
      <c r="V165" s="28"/>
      <c r="W165" s="8"/>
      <c r="X165" s="6"/>
    </row>
    <row r="166" spans="1:24">
      <c r="A166" s="32">
        <v>45323</v>
      </c>
      <c r="B166" s="1" t="str">
        <f t="shared" si="13"/>
        <v>febrero</v>
      </c>
      <c r="C166" t="s">
        <v>22</v>
      </c>
      <c r="D166" t="s">
        <v>23</v>
      </c>
      <c r="E166" t="str">
        <f>+VLOOKUP(F166,'[1]DIVIPOLA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16">
        <v>3636</v>
      </c>
      <c r="N166" s="29">
        <f t="shared" si="14"/>
        <v>4</v>
      </c>
      <c r="O166" s="30" t="str">
        <f t="shared" si="15"/>
        <v>36</v>
      </c>
      <c r="P166" s="30" t="str">
        <f t="shared" si="16"/>
        <v>36</v>
      </c>
      <c r="Q166" s="31">
        <f t="shared" si="17"/>
        <v>2196</v>
      </c>
      <c r="R166" s="31">
        <f t="shared" si="18"/>
        <v>36.6</v>
      </c>
      <c r="U166" s="28"/>
      <c r="V166" s="28"/>
      <c r="W166" s="8"/>
      <c r="X166" s="6"/>
    </row>
    <row r="167" spans="1:24">
      <c r="A167" s="32">
        <v>45323</v>
      </c>
      <c r="B167" s="1" t="str">
        <f t="shared" si="13"/>
        <v>febrero</v>
      </c>
      <c r="C167" t="s">
        <v>248</v>
      </c>
      <c r="D167" t="s">
        <v>249</v>
      </c>
      <c r="E167" t="str">
        <f>+VLOOKUP(F167,'[1]DIVIPOLA MPIO'!$A$5:$B$1125,2,0)</f>
        <v>Bolívar</v>
      </c>
      <c r="F167" t="s">
        <v>465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16">
        <v>1</v>
      </c>
      <c r="N167" s="29">
        <f t="shared" si="14"/>
        <v>1</v>
      </c>
      <c r="O167" s="30" t="str">
        <f t="shared" si="15"/>
        <v>1</v>
      </c>
      <c r="P167" s="30">
        <f t="shared" si="16"/>
        <v>0</v>
      </c>
      <c r="Q167" s="31">
        <f t="shared" si="17"/>
        <v>60</v>
      </c>
      <c r="R167" s="31">
        <f t="shared" si="18"/>
        <v>1</v>
      </c>
      <c r="U167" s="28"/>
      <c r="V167" s="28"/>
      <c r="W167" s="8"/>
      <c r="X167" s="6"/>
    </row>
    <row r="168" spans="1:24">
      <c r="A168" s="32">
        <v>45323</v>
      </c>
      <c r="B168" s="1" t="str">
        <f t="shared" si="13"/>
        <v>febrero</v>
      </c>
      <c r="C168" t="s">
        <v>248</v>
      </c>
      <c r="D168" t="s">
        <v>249</v>
      </c>
      <c r="E168" t="str">
        <f>+VLOOKUP(F168,'[1]DIVIPOLA MPIO'!$A$5:$B$1125,2,0)</f>
        <v>Bolívar</v>
      </c>
      <c r="F168" t="s">
        <v>465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16">
        <v>3</v>
      </c>
      <c r="N168" s="29">
        <f t="shared" si="14"/>
        <v>1</v>
      </c>
      <c r="O168" s="30" t="str">
        <f t="shared" si="15"/>
        <v>3</v>
      </c>
      <c r="P168" s="30">
        <f t="shared" si="16"/>
        <v>0</v>
      </c>
      <c r="Q168" s="31">
        <f t="shared" si="17"/>
        <v>180</v>
      </c>
      <c r="R168" s="31">
        <f t="shared" si="18"/>
        <v>3</v>
      </c>
      <c r="U168" s="28"/>
      <c r="V168" s="28"/>
      <c r="W168" s="8"/>
      <c r="X168" s="6"/>
    </row>
    <row r="169" spans="1:24">
      <c r="A169" s="32">
        <v>45323</v>
      </c>
      <c r="B169" s="1" t="str">
        <f t="shared" si="13"/>
        <v>febrero</v>
      </c>
      <c r="C169" t="s">
        <v>253</v>
      </c>
      <c r="D169" t="s">
        <v>254</v>
      </c>
      <c r="E169" t="str">
        <f>+VLOOKUP(F169,'[1]DIVIPOLA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16">
        <v>3</v>
      </c>
      <c r="N169" s="29">
        <f t="shared" si="14"/>
        <v>1</v>
      </c>
      <c r="O169" s="30" t="str">
        <f t="shared" si="15"/>
        <v>3</v>
      </c>
      <c r="P169" s="30">
        <f t="shared" si="16"/>
        <v>0</v>
      </c>
      <c r="Q169" s="31">
        <f t="shared" si="17"/>
        <v>180</v>
      </c>
      <c r="R169" s="31">
        <f t="shared" si="18"/>
        <v>3</v>
      </c>
      <c r="U169" s="28"/>
      <c r="V169" s="28"/>
      <c r="W169" s="8"/>
      <c r="X169" s="6"/>
    </row>
    <row r="170" spans="1:24">
      <c r="A170" s="32">
        <v>45323</v>
      </c>
      <c r="B170" s="1" t="str">
        <f t="shared" si="13"/>
        <v>febrero</v>
      </c>
      <c r="C170" t="s">
        <v>38</v>
      </c>
      <c r="D170" t="s">
        <v>39</v>
      </c>
      <c r="E170" t="str">
        <f>+VLOOKUP(F170,'[1]DIVIPOLA MPIO'!$A$5:$B$1125,2,0)</f>
        <v>Antioquia</v>
      </c>
      <c r="F170" t="s">
        <v>453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16">
        <v>44</v>
      </c>
      <c r="N170" s="29">
        <f t="shared" si="14"/>
        <v>2</v>
      </c>
      <c r="O170" s="30" t="str">
        <f t="shared" si="15"/>
        <v>44</v>
      </c>
      <c r="P170" s="30">
        <f t="shared" si="16"/>
        <v>0</v>
      </c>
      <c r="Q170" s="31">
        <f t="shared" si="17"/>
        <v>2640</v>
      </c>
      <c r="R170" s="31">
        <f t="shared" si="18"/>
        <v>44</v>
      </c>
      <c r="U170" s="28"/>
      <c r="V170" s="28"/>
      <c r="W170" s="8"/>
      <c r="X170" s="6"/>
    </row>
    <row r="171" spans="1:24">
      <c r="A171" s="32">
        <v>45323</v>
      </c>
      <c r="B171" s="1" t="str">
        <f t="shared" si="13"/>
        <v>febrero</v>
      </c>
      <c r="C171" t="s">
        <v>38</v>
      </c>
      <c r="D171" t="s">
        <v>39</v>
      </c>
      <c r="E171" t="str">
        <f>+VLOOKUP(F171,'[1]DIVIPOLA MPIO'!$A$5:$B$1125,2,0)</f>
        <v>Antioquia</v>
      </c>
      <c r="F171" t="s">
        <v>453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16">
        <v>27</v>
      </c>
      <c r="N171" s="29">
        <f t="shared" si="14"/>
        <v>2</v>
      </c>
      <c r="O171" s="30" t="str">
        <f t="shared" si="15"/>
        <v>27</v>
      </c>
      <c r="P171" s="30">
        <f t="shared" si="16"/>
        <v>0</v>
      </c>
      <c r="Q171" s="31">
        <f t="shared" si="17"/>
        <v>1620</v>
      </c>
      <c r="R171" s="31">
        <f t="shared" si="18"/>
        <v>27</v>
      </c>
      <c r="U171" s="28"/>
      <c r="V171" s="28"/>
      <c r="W171" s="8"/>
      <c r="X171" s="6"/>
    </row>
    <row r="172" spans="1:24">
      <c r="A172" s="32">
        <v>45323</v>
      </c>
      <c r="B172" s="1" t="str">
        <f t="shared" si="13"/>
        <v>febrero</v>
      </c>
      <c r="C172" t="s">
        <v>38</v>
      </c>
      <c r="D172" t="s">
        <v>39</v>
      </c>
      <c r="E172" t="str">
        <f>+VLOOKUP(F172,'[1]DIVIPOLA MPIO'!$A$5:$B$1125,2,0)</f>
        <v>Antioquia</v>
      </c>
      <c r="F172" t="s">
        <v>453</v>
      </c>
      <c r="G172" t="s">
        <v>41</v>
      </c>
      <c r="H172" t="s">
        <v>44</v>
      </c>
      <c r="I172" t="s">
        <v>43</v>
      </c>
      <c r="J172" t="s">
        <v>412</v>
      </c>
      <c r="K172" s="2">
        <v>8</v>
      </c>
      <c r="L172" s="2">
        <v>641</v>
      </c>
      <c r="M172" s="16">
        <v>9</v>
      </c>
      <c r="N172" s="29">
        <f t="shared" si="14"/>
        <v>1</v>
      </c>
      <c r="O172" s="30" t="str">
        <f t="shared" si="15"/>
        <v>9</v>
      </c>
      <c r="P172" s="30">
        <f t="shared" si="16"/>
        <v>0</v>
      </c>
      <c r="Q172" s="31">
        <f t="shared" si="17"/>
        <v>540</v>
      </c>
      <c r="R172" s="31">
        <f t="shared" si="18"/>
        <v>9</v>
      </c>
      <c r="U172" s="28"/>
      <c r="V172" s="28"/>
      <c r="W172" s="8"/>
      <c r="X172" s="6"/>
    </row>
    <row r="173" spans="1:24">
      <c r="A173" s="32">
        <v>45323</v>
      </c>
      <c r="B173" s="1" t="str">
        <f t="shared" si="13"/>
        <v>febrero</v>
      </c>
      <c r="C173" t="s">
        <v>38</v>
      </c>
      <c r="D173" t="s">
        <v>39</v>
      </c>
      <c r="E173" t="str">
        <f>+VLOOKUP(F173,'[1]DIVIPOLA MPIO'!$A$5:$B$1125,2,0)</f>
        <v>Antioquia</v>
      </c>
      <c r="F173" t="s">
        <v>453</v>
      </c>
      <c r="G173" t="s">
        <v>41</v>
      </c>
      <c r="H173" t="s">
        <v>45</v>
      </c>
      <c r="I173" t="s">
        <v>43</v>
      </c>
      <c r="J173" t="s">
        <v>27</v>
      </c>
      <c r="K173" s="2">
        <v>92</v>
      </c>
      <c r="L173" s="2">
        <v>6952</v>
      </c>
      <c r="M173" s="16">
        <v>44</v>
      </c>
      <c r="N173" s="29">
        <f t="shared" si="14"/>
        <v>2</v>
      </c>
      <c r="O173" s="30" t="str">
        <f t="shared" si="15"/>
        <v>44</v>
      </c>
      <c r="P173" s="30">
        <f t="shared" si="16"/>
        <v>0</v>
      </c>
      <c r="Q173" s="31">
        <f t="shared" si="17"/>
        <v>2640</v>
      </c>
      <c r="R173" s="31">
        <f t="shared" si="18"/>
        <v>44</v>
      </c>
      <c r="U173" s="28"/>
      <c r="V173" s="28"/>
      <c r="W173" s="8"/>
      <c r="X173" s="6"/>
    </row>
    <row r="174" spans="1:24">
      <c r="A174" s="32">
        <v>45323</v>
      </c>
      <c r="B174" s="1" t="str">
        <f t="shared" si="13"/>
        <v>febrero</v>
      </c>
      <c r="C174" t="s">
        <v>38</v>
      </c>
      <c r="D174" t="s">
        <v>39</v>
      </c>
      <c r="E174" t="str">
        <f>+VLOOKUP(F174,'[1]DIVIPOLA MPIO'!$A$5:$B$1125,2,0)</f>
        <v>Antioquia</v>
      </c>
      <c r="F174" t="s">
        <v>453</v>
      </c>
      <c r="G174" t="s">
        <v>41</v>
      </c>
      <c r="H174" t="s">
        <v>46</v>
      </c>
      <c r="I174" t="s">
        <v>43</v>
      </c>
      <c r="J174" t="s">
        <v>27</v>
      </c>
      <c r="K174" s="2">
        <v>71</v>
      </c>
      <c r="L174" s="2">
        <v>5412</v>
      </c>
      <c r="M174" s="16">
        <v>39</v>
      </c>
      <c r="N174" s="29">
        <f t="shared" si="14"/>
        <v>2</v>
      </c>
      <c r="O174" s="30" t="str">
        <f t="shared" si="15"/>
        <v>39</v>
      </c>
      <c r="P174" s="30">
        <f t="shared" si="16"/>
        <v>0</v>
      </c>
      <c r="Q174" s="31">
        <f t="shared" si="17"/>
        <v>2340</v>
      </c>
      <c r="R174" s="31">
        <f t="shared" si="18"/>
        <v>39</v>
      </c>
      <c r="U174" s="28"/>
      <c r="V174" s="28"/>
      <c r="W174" s="8"/>
      <c r="X174" s="6"/>
    </row>
    <row r="175" spans="1:24">
      <c r="A175" s="32">
        <v>45323</v>
      </c>
      <c r="B175" s="1" t="str">
        <f t="shared" si="13"/>
        <v>febrero</v>
      </c>
      <c r="C175" t="s">
        <v>38</v>
      </c>
      <c r="D175" t="s">
        <v>39</v>
      </c>
      <c r="E175" t="str">
        <f>+VLOOKUP(F175,'[1]DIVIPOLA MPIO'!$A$5:$B$1125,2,0)</f>
        <v>Antioquia</v>
      </c>
      <c r="F175" t="s">
        <v>453</v>
      </c>
      <c r="G175" t="s">
        <v>41</v>
      </c>
      <c r="H175" t="s">
        <v>47</v>
      </c>
      <c r="I175" t="s">
        <v>43</v>
      </c>
      <c r="J175" t="s">
        <v>27</v>
      </c>
      <c r="K175" s="2">
        <v>74</v>
      </c>
      <c r="L175" s="2">
        <v>5285</v>
      </c>
      <c r="M175" s="16">
        <v>38</v>
      </c>
      <c r="N175" s="29">
        <f t="shared" si="14"/>
        <v>2</v>
      </c>
      <c r="O175" s="30" t="str">
        <f t="shared" si="15"/>
        <v>38</v>
      </c>
      <c r="P175" s="30">
        <f t="shared" si="16"/>
        <v>0</v>
      </c>
      <c r="Q175" s="31">
        <f t="shared" si="17"/>
        <v>2280</v>
      </c>
      <c r="R175" s="31">
        <f t="shared" si="18"/>
        <v>38</v>
      </c>
      <c r="U175" s="28"/>
      <c r="V175" s="28"/>
      <c r="W175" s="8"/>
      <c r="X175" s="6"/>
    </row>
    <row r="176" spans="1:24">
      <c r="A176" s="32">
        <v>45323</v>
      </c>
      <c r="B176" s="1" t="str">
        <f t="shared" si="13"/>
        <v>febrero</v>
      </c>
      <c r="C176" t="s">
        <v>38</v>
      </c>
      <c r="D176" t="s">
        <v>39</v>
      </c>
      <c r="E176" t="str">
        <f>+VLOOKUP(F176,'[1]DIVIPOLA MPIO'!$A$5:$B$1125,2,0)</f>
        <v>Antioquia</v>
      </c>
      <c r="F176" t="s">
        <v>453</v>
      </c>
      <c r="G176" t="s">
        <v>41</v>
      </c>
      <c r="H176" t="s">
        <v>48</v>
      </c>
      <c r="I176" t="s">
        <v>43</v>
      </c>
      <c r="J176" t="s">
        <v>27</v>
      </c>
      <c r="K176" s="2">
        <v>67</v>
      </c>
      <c r="L176" s="2">
        <v>5068</v>
      </c>
      <c r="M176" s="16">
        <v>33</v>
      </c>
      <c r="N176" s="29">
        <f t="shared" si="14"/>
        <v>2</v>
      </c>
      <c r="O176" s="30" t="str">
        <f t="shared" si="15"/>
        <v>33</v>
      </c>
      <c r="P176" s="30">
        <f t="shared" si="16"/>
        <v>0</v>
      </c>
      <c r="Q176" s="31">
        <f t="shared" si="17"/>
        <v>1980</v>
      </c>
      <c r="R176" s="31">
        <f t="shared" si="18"/>
        <v>33</v>
      </c>
      <c r="U176" s="28"/>
      <c r="V176" s="28"/>
      <c r="W176" s="8"/>
      <c r="X176" s="6"/>
    </row>
    <row r="177" spans="1:24">
      <c r="A177" s="32">
        <v>45323</v>
      </c>
      <c r="B177" s="1" t="str">
        <f t="shared" si="13"/>
        <v>febrero</v>
      </c>
      <c r="C177" t="s">
        <v>38</v>
      </c>
      <c r="D177" t="s">
        <v>39</v>
      </c>
      <c r="E177" t="str">
        <f>+VLOOKUP(F177,'[1]DIVIPOLA MPIO'!$A$5:$B$1125,2,0)</f>
        <v>Antioquia</v>
      </c>
      <c r="F177" t="s">
        <v>453</v>
      </c>
      <c r="G177" t="s">
        <v>41</v>
      </c>
      <c r="H177" t="s">
        <v>49</v>
      </c>
      <c r="I177" t="s">
        <v>43</v>
      </c>
      <c r="J177" t="s">
        <v>27</v>
      </c>
      <c r="K177" s="2">
        <v>73</v>
      </c>
      <c r="L177" s="2">
        <v>5736</v>
      </c>
      <c r="M177" s="16">
        <v>38</v>
      </c>
      <c r="N177" s="29">
        <f t="shared" si="14"/>
        <v>2</v>
      </c>
      <c r="O177" s="30" t="str">
        <f t="shared" si="15"/>
        <v>38</v>
      </c>
      <c r="P177" s="30">
        <f t="shared" si="16"/>
        <v>0</v>
      </c>
      <c r="Q177" s="31">
        <f t="shared" si="17"/>
        <v>2280</v>
      </c>
      <c r="R177" s="31">
        <f t="shared" si="18"/>
        <v>38</v>
      </c>
      <c r="U177" s="28"/>
      <c r="V177" s="28"/>
      <c r="W177" s="8"/>
      <c r="X177" s="6"/>
    </row>
    <row r="178" spans="1:24">
      <c r="A178" s="32">
        <v>45323</v>
      </c>
      <c r="B178" s="1" t="str">
        <f t="shared" si="13"/>
        <v>febrero</v>
      </c>
      <c r="C178" t="s">
        <v>38</v>
      </c>
      <c r="D178" t="s">
        <v>39</v>
      </c>
      <c r="E178" t="str">
        <f>+VLOOKUP(F178,'[1]DIVIPOLA MPIO'!$A$5:$B$1125,2,0)</f>
        <v>Antioquia</v>
      </c>
      <c r="F178" t="s">
        <v>453</v>
      </c>
      <c r="G178" t="s">
        <v>41</v>
      </c>
      <c r="H178" t="s">
        <v>50</v>
      </c>
      <c r="I178" t="s">
        <v>43</v>
      </c>
      <c r="J178" t="s">
        <v>27</v>
      </c>
      <c r="K178" s="2">
        <v>74</v>
      </c>
      <c r="L178" s="2">
        <v>5666</v>
      </c>
      <c r="M178" s="16">
        <v>38</v>
      </c>
      <c r="N178" s="29">
        <f t="shared" si="14"/>
        <v>2</v>
      </c>
      <c r="O178" s="30" t="str">
        <f t="shared" si="15"/>
        <v>38</v>
      </c>
      <c r="P178" s="30">
        <f t="shared" si="16"/>
        <v>0</v>
      </c>
      <c r="Q178" s="31">
        <f t="shared" si="17"/>
        <v>2280</v>
      </c>
      <c r="R178" s="31">
        <f t="shared" si="18"/>
        <v>38</v>
      </c>
      <c r="U178" s="28"/>
      <c r="V178" s="28"/>
      <c r="W178" s="8"/>
      <c r="X178" s="6"/>
    </row>
    <row r="179" spans="1:24">
      <c r="A179" s="32">
        <v>45323</v>
      </c>
      <c r="B179" s="1" t="str">
        <f t="shared" si="13"/>
        <v>febrero</v>
      </c>
      <c r="C179" t="s">
        <v>38</v>
      </c>
      <c r="D179" t="s">
        <v>39</v>
      </c>
      <c r="E179" t="str">
        <f>+VLOOKUP(F179,'[1]DIVIPOLA MPIO'!$A$5:$B$1125,2,0)</f>
        <v>Antioquia</v>
      </c>
      <c r="F179" t="s">
        <v>453</v>
      </c>
      <c r="G179" t="s">
        <v>41</v>
      </c>
      <c r="H179" t="s">
        <v>51</v>
      </c>
      <c r="I179" t="s">
        <v>43</v>
      </c>
      <c r="J179" t="s">
        <v>27</v>
      </c>
      <c r="K179" s="2">
        <v>77</v>
      </c>
      <c r="L179" s="2">
        <v>5832</v>
      </c>
      <c r="M179" s="16">
        <v>39</v>
      </c>
      <c r="N179" s="29">
        <f t="shared" si="14"/>
        <v>2</v>
      </c>
      <c r="O179" s="30" t="str">
        <f t="shared" si="15"/>
        <v>39</v>
      </c>
      <c r="P179" s="30">
        <f t="shared" si="16"/>
        <v>0</v>
      </c>
      <c r="Q179" s="31">
        <f t="shared" si="17"/>
        <v>2340</v>
      </c>
      <c r="R179" s="31">
        <f t="shared" si="18"/>
        <v>39</v>
      </c>
      <c r="U179" s="28"/>
      <c r="V179" s="28"/>
      <c r="W179" s="8"/>
      <c r="X179" s="6"/>
    </row>
    <row r="180" spans="1:24">
      <c r="A180" s="32">
        <v>45323</v>
      </c>
      <c r="B180" s="1" t="str">
        <f t="shared" si="13"/>
        <v>febrero</v>
      </c>
      <c r="C180" t="s">
        <v>38</v>
      </c>
      <c r="D180" t="s">
        <v>39</v>
      </c>
      <c r="E180" t="str">
        <f>+VLOOKUP(F180,'[1]DIVIPOLA MPIO'!$A$5:$B$1125,2,0)</f>
        <v>Antioquia</v>
      </c>
      <c r="F180" t="s">
        <v>453</v>
      </c>
      <c r="G180" t="s">
        <v>41</v>
      </c>
      <c r="H180" t="s">
        <v>52</v>
      </c>
      <c r="I180" t="s">
        <v>43</v>
      </c>
      <c r="J180" t="s">
        <v>27</v>
      </c>
      <c r="K180" s="2">
        <v>72</v>
      </c>
      <c r="L180" s="2">
        <v>5445</v>
      </c>
      <c r="M180" s="16">
        <v>37</v>
      </c>
      <c r="N180" s="29">
        <f t="shared" si="14"/>
        <v>2</v>
      </c>
      <c r="O180" s="30" t="str">
        <f t="shared" si="15"/>
        <v>37</v>
      </c>
      <c r="P180" s="30">
        <f t="shared" si="16"/>
        <v>0</v>
      </c>
      <c r="Q180" s="31">
        <f t="shared" si="17"/>
        <v>2220</v>
      </c>
      <c r="R180" s="31">
        <f t="shared" si="18"/>
        <v>37</v>
      </c>
      <c r="U180" s="28"/>
      <c r="V180" s="28"/>
      <c r="W180" s="8"/>
      <c r="X180" s="6"/>
    </row>
    <row r="181" spans="1:24">
      <c r="A181" s="32">
        <v>45323</v>
      </c>
      <c r="B181" s="1" t="str">
        <f t="shared" si="13"/>
        <v>febrero</v>
      </c>
      <c r="C181" t="s">
        <v>38</v>
      </c>
      <c r="D181" t="s">
        <v>39</v>
      </c>
      <c r="E181" t="str">
        <f>+VLOOKUP(F181,'[1]DIVIPOLA MPIO'!$A$5:$B$1125,2,0)</f>
        <v>Magdalena</v>
      </c>
      <c r="F181" t="s">
        <v>467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16">
        <v>18</v>
      </c>
      <c r="N181" s="29">
        <f t="shared" si="14"/>
        <v>2</v>
      </c>
      <c r="O181" s="30" t="str">
        <f t="shared" si="15"/>
        <v>18</v>
      </c>
      <c r="P181" s="30">
        <f t="shared" si="16"/>
        <v>0</v>
      </c>
      <c r="Q181" s="31">
        <f t="shared" si="17"/>
        <v>1080</v>
      </c>
      <c r="R181" s="31">
        <f t="shared" si="18"/>
        <v>18</v>
      </c>
      <c r="U181" s="28"/>
      <c r="V181" s="28"/>
      <c r="W181" s="8"/>
      <c r="X181" s="6"/>
    </row>
    <row r="182" spans="1:24">
      <c r="A182" s="32">
        <v>45323</v>
      </c>
      <c r="B182" s="1" t="str">
        <f t="shared" si="13"/>
        <v>febrero</v>
      </c>
      <c r="C182" t="s">
        <v>38</v>
      </c>
      <c r="D182" t="s">
        <v>39</v>
      </c>
      <c r="E182" t="str">
        <f>+VLOOKUP(F182,'[1]DIVIPOLA MPIO'!$A$5:$B$1125,2,0)</f>
        <v>Magdalena</v>
      </c>
      <c r="F182" t="s">
        <v>467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16">
        <v>55</v>
      </c>
      <c r="N182" s="29">
        <f t="shared" si="14"/>
        <v>2</v>
      </c>
      <c r="O182" s="30" t="str">
        <f t="shared" si="15"/>
        <v>55</v>
      </c>
      <c r="P182" s="30">
        <f t="shared" si="16"/>
        <v>0</v>
      </c>
      <c r="Q182" s="31">
        <f t="shared" si="17"/>
        <v>3300</v>
      </c>
      <c r="R182" s="31">
        <f t="shared" si="18"/>
        <v>55</v>
      </c>
      <c r="U182" s="28"/>
      <c r="V182" s="28"/>
      <c r="W182" s="8"/>
      <c r="X182" s="6"/>
    </row>
    <row r="183" spans="1:24">
      <c r="A183" s="32">
        <v>45323</v>
      </c>
      <c r="B183" s="1" t="str">
        <f t="shared" si="13"/>
        <v>febrero</v>
      </c>
      <c r="C183" t="s">
        <v>38</v>
      </c>
      <c r="D183" t="s">
        <v>39</v>
      </c>
      <c r="E183" t="str">
        <f>+VLOOKUP(F183,'[1]DIVIPOLA MPIO'!$A$5:$B$1125,2,0)</f>
        <v>Magdalena</v>
      </c>
      <c r="F183" t="s">
        <v>467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16">
        <v>36</v>
      </c>
      <c r="N183" s="29">
        <f t="shared" si="14"/>
        <v>2</v>
      </c>
      <c r="O183" s="30" t="str">
        <f t="shared" si="15"/>
        <v>36</v>
      </c>
      <c r="P183" s="30">
        <f t="shared" si="16"/>
        <v>0</v>
      </c>
      <c r="Q183" s="31">
        <f t="shared" si="17"/>
        <v>2160</v>
      </c>
      <c r="R183" s="31">
        <f t="shared" si="18"/>
        <v>36</v>
      </c>
      <c r="U183" s="28"/>
      <c r="V183" s="28"/>
      <c r="W183" s="8"/>
      <c r="X183" s="6"/>
    </row>
    <row r="184" spans="1:24">
      <c r="A184" s="32">
        <v>45323</v>
      </c>
      <c r="B184" s="1" t="str">
        <f t="shared" si="13"/>
        <v>febrero</v>
      </c>
      <c r="C184" t="s">
        <v>38</v>
      </c>
      <c r="D184" t="s">
        <v>39</v>
      </c>
      <c r="E184" t="str">
        <f>+VLOOKUP(F184,'[1]DIVIPOLA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16">
        <v>5</v>
      </c>
      <c r="N184" s="29">
        <f t="shared" si="14"/>
        <v>1</v>
      </c>
      <c r="O184" s="30" t="str">
        <f t="shared" si="15"/>
        <v>5</v>
      </c>
      <c r="P184" s="30">
        <f t="shared" si="16"/>
        <v>0</v>
      </c>
      <c r="Q184" s="31">
        <f t="shared" si="17"/>
        <v>300</v>
      </c>
      <c r="R184" s="31">
        <f t="shared" si="18"/>
        <v>5</v>
      </c>
      <c r="U184" s="28"/>
      <c r="V184" s="28"/>
      <c r="W184" s="8"/>
      <c r="X184" s="6"/>
    </row>
    <row r="185" spans="1:24">
      <c r="A185" s="32">
        <v>45323</v>
      </c>
      <c r="B185" s="1" t="str">
        <f t="shared" si="13"/>
        <v>febrero</v>
      </c>
      <c r="C185" t="s">
        <v>38</v>
      </c>
      <c r="D185" t="s">
        <v>39</v>
      </c>
      <c r="E185" t="str">
        <f>+VLOOKUP(F185,'[1]DIVIPOLA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16">
        <v>10</v>
      </c>
      <c r="N185" s="29">
        <f t="shared" si="14"/>
        <v>2</v>
      </c>
      <c r="O185" s="30" t="str">
        <f t="shared" si="15"/>
        <v>10</v>
      </c>
      <c r="P185" s="30">
        <f t="shared" si="16"/>
        <v>0</v>
      </c>
      <c r="Q185" s="31">
        <f t="shared" si="17"/>
        <v>600</v>
      </c>
      <c r="R185" s="31">
        <f t="shared" si="18"/>
        <v>10</v>
      </c>
      <c r="U185" s="28"/>
      <c r="V185" s="28"/>
      <c r="W185" s="8"/>
      <c r="X185" s="6"/>
    </row>
    <row r="186" spans="1:24">
      <c r="A186" s="32">
        <v>45323</v>
      </c>
      <c r="B186" s="1" t="str">
        <f t="shared" si="13"/>
        <v>febrero</v>
      </c>
      <c r="C186" t="s">
        <v>38</v>
      </c>
      <c r="D186" t="s">
        <v>39</v>
      </c>
      <c r="E186" t="str">
        <f>+VLOOKUP(F186,'[1]DIVIPOLA MPIO'!$A$5:$B$1125,2,0)</f>
        <v>Antioquia</v>
      </c>
      <c r="F186" t="s">
        <v>58</v>
      </c>
      <c r="G186" t="s">
        <v>59</v>
      </c>
      <c r="H186" t="s">
        <v>44</v>
      </c>
      <c r="I186" t="s">
        <v>43</v>
      </c>
      <c r="J186" t="s">
        <v>412</v>
      </c>
      <c r="K186" s="2">
        <v>5</v>
      </c>
      <c r="L186" s="2">
        <v>406</v>
      </c>
      <c r="M186" s="16">
        <v>5</v>
      </c>
      <c r="N186" s="29">
        <f t="shared" si="14"/>
        <v>1</v>
      </c>
      <c r="O186" s="30" t="str">
        <f t="shared" si="15"/>
        <v>5</v>
      </c>
      <c r="P186" s="30">
        <f t="shared" si="16"/>
        <v>0</v>
      </c>
      <c r="Q186" s="31">
        <f t="shared" si="17"/>
        <v>300</v>
      </c>
      <c r="R186" s="31">
        <f t="shared" si="18"/>
        <v>5</v>
      </c>
      <c r="U186" s="28"/>
      <c r="V186" s="28"/>
      <c r="W186" s="8"/>
      <c r="X186" s="6"/>
    </row>
    <row r="187" spans="1:24">
      <c r="A187" s="32">
        <v>45323</v>
      </c>
      <c r="B187" s="1" t="str">
        <f t="shared" si="13"/>
        <v>febrero</v>
      </c>
      <c r="C187" t="s">
        <v>38</v>
      </c>
      <c r="D187" t="s">
        <v>39</v>
      </c>
      <c r="E187" t="str">
        <f>+VLOOKUP(F187,'[1]DIVIPOLA MPIO'!$A$5:$B$1125,2,0)</f>
        <v>Antioquia</v>
      </c>
      <c r="F187" t="s">
        <v>58</v>
      </c>
      <c r="G187" t="s">
        <v>59</v>
      </c>
      <c r="H187" t="s">
        <v>45</v>
      </c>
      <c r="I187" t="s">
        <v>43</v>
      </c>
      <c r="J187" t="s">
        <v>27</v>
      </c>
      <c r="K187" s="2">
        <v>6</v>
      </c>
      <c r="L187" s="2">
        <v>480</v>
      </c>
      <c r="M187" s="16">
        <v>3</v>
      </c>
      <c r="N187" s="29">
        <f t="shared" si="14"/>
        <v>1</v>
      </c>
      <c r="O187" s="30" t="str">
        <f t="shared" si="15"/>
        <v>3</v>
      </c>
      <c r="P187" s="30">
        <f t="shared" si="16"/>
        <v>0</v>
      </c>
      <c r="Q187" s="31">
        <f t="shared" si="17"/>
        <v>180</v>
      </c>
      <c r="R187" s="31">
        <f t="shared" si="18"/>
        <v>3</v>
      </c>
      <c r="U187" s="28"/>
      <c r="V187" s="28"/>
      <c r="W187" s="8"/>
      <c r="X187" s="6"/>
    </row>
    <row r="188" spans="1:24">
      <c r="A188" s="32">
        <v>45323</v>
      </c>
      <c r="B188" s="1" t="str">
        <f t="shared" si="13"/>
        <v>febrero</v>
      </c>
      <c r="C188" t="s">
        <v>38</v>
      </c>
      <c r="D188" t="s">
        <v>39</v>
      </c>
      <c r="E188" t="str">
        <f>+VLOOKUP(F188,'[1]DIVIPOLA MPIO'!$A$5:$B$1125,2,0)</f>
        <v>Antioquia</v>
      </c>
      <c r="F188" t="s">
        <v>58</v>
      </c>
      <c r="G188" t="s">
        <v>59</v>
      </c>
      <c r="H188" t="s">
        <v>46</v>
      </c>
      <c r="I188" t="s">
        <v>43</v>
      </c>
      <c r="J188" t="s">
        <v>27</v>
      </c>
      <c r="K188" s="2">
        <v>15</v>
      </c>
      <c r="L188" s="2">
        <v>1150</v>
      </c>
      <c r="M188" s="16">
        <v>8</v>
      </c>
      <c r="N188" s="29">
        <f t="shared" si="14"/>
        <v>1</v>
      </c>
      <c r="O188" s="30" t="str">
        <f t="shared" si="15"/>
        <v>8</v>
      </c>
      <c r="P188" s="30">
        <f t="shared" si="16"/>
        <v>0</v>
      </c>
      <c r="Q188" s="31">
        <f t="shared" si="17"/>
        <v>480</v>
      </c>
      <c r="R188" s="31">
        <f t="shared" si="18"/>
        <v>8</v>
      </c>
      <c r="U188" s="28"/>
      <c r="V188" s="28"/>
      <c r="W188" s="8"/>
      <c r="X188" s="6"/>
    </row>
    <row r="189" spans="1:24">
      <c r="A189" s="32">
        <v>45323</v>
      </c>
      <c r="B189" s="1" t="str">
        <f t="shared" si="13"/>
        <v>febrero</v>
      </c>
      <c r="C189" t="s">
        <v>38</v>
      </c>
      <c r="D189" t="s">
        <v>39</v>
      </c>
      <c r="E189" t="str">
        <f>+VLOOKUP(F189,'[1]DIVIPOLA MPIO'!$A$5:$B$1125,2,0)</f>
        <v>Antioquia</v>
      </c>
      <c r="F189" t="s">
        <v>58</v>
      </c>
      <c r="G189" t="s">
        <v>59</v>
      </c>
      <c r="H189" t="s">
        <v>47</v>
      </c>
      <c r="I189" t="s">
        <v>43</v>
      </c>
      <c r="J189" t="s">
        <v>27</v>
      </c>
      <c r="K189" s="2">
        <v>16</v>
      </c>
      <c r="L189" s="2">
        <v>1202</v>
      </c>
      <c r="M189" s="16">
        <v>7</v>
      </c>
      <c r="N189" s="29">
        <f t="shared" si="14"/>
        <v>1</v>
      </c>
      <c r="O189" s="30" t="str">
        <f t="shared" si="15"/>
        <v>7</v>
      </c>
      <c r="P189" s="30">
        <f t="shared" si="16"/>
        <v>0</v>
      </c>
      <c r="Q189" s="31">
        <f t="shared" si="17"/>
        <v>420</v>
      </c>
      <c r="R189" s="31">
        <f t="shared" si="18"/>
        <v>7</v>
      </c>
      <c r="U189" s="28"/>
      <c r="V189" s="28"/>
      <c r="W189" s="8"/>
      <c r="X189" s="6"/>
    </row>
    <row r="190" spans="1:24">
      <c r="A190" s="32">
        <v>45323</v>
      </c>
      <c r="B190" s="1" t="str">
        <f t="shared" si="13"/>
        <v>febrero</v>
      </c>
      <c r="C190" t="s">
        <v>38</v>
      </c>
      <c r="D190" t="s">
        <v>39</v>
      </c>
      <c r="E190" t="str">
        <f>+VLOOKUP(F190,'[1]DIVIPOLA MPIO'!$A$5:$B$1125,2,0)</f>
        <v>Antioquia</v>
      </c>
      <c r="F190" t="s">
        <v>58</v>
      </c>
      <c r="G190" t="s">
        <v>59</v>
      </c>
      <c r="H190" t="s">
        <v>48</v>
      </c>
      <c r="I190" t="s">
        <v>43</v>
      </c>
      <c r="J190" t="s">
        <v>27</v>
      </c>
      <c r="K190" s="2">
        <v>31</v>
      </c>
      <c r="L190" s="2">
        <v>2415</v>
      </c>
      <c r="M190" s="16">
        <v>15</v>
      </c>
      <c r="N190" s="29">
        <f t="shared" si="14"/>
        <v>2</v>
      </c>
      <c r="O190" s="30" t="str">
        <f t="shared" si="15"/>
        <v>15</v>
      </c>
      <c r="P190" s="30">
        <f t="shared" si="16"/>
        <v>0</v>
      </c>
      <c r="Q190" s="31">
        <f t="shared" si="17"/>
        <v>900</v>
      </c>
      <c r="R190" s="31">
        <f t="shared" si="18"/>
        <v>15</v>
      </c>
      <c r="U190" s="28"/>
      <c r="V190" s="28"/>
      <c r="W190" s="8"/>
      <c r="X190" s="6"/>
    </row>
    <row r="191" spans="1:24">
      <c r="A191" s="32">
        <v>45323</v>
      </c>
      <c r="B191" s="1" t="str">
        <f t="shared" si="13"/>
        <v>febrero</v>
      </c>
      <c r="C191" t="s">
        <v>38</v>
      </c>
      <c r="D191" t="s">
        <v>39</v>
      </c>
      <c r="E191" t="str">
        <f>+VLOOKUP(F191,'[1]DIVIPOLA MPIO'!$A$5:$B$1125,2,0)</f>
        <v>Antioquia</v>
      </c>
      <c r="F191" t="s">
        <v>58</v>
      </c>
      <c r="G191" t="s">
        <v>59</v>
      </c>
      <c r="H191" t="s">
        <v>49</v>
      </c>
      <c r="I191" t="s">
        <v>43</v>
      </c>
      <c r="J191" t="s">
        <v>27</v>
      </c>
      <c r="K191" s="2">
        <v>17</v>
      </c>
      <c r="L191" s="2">
        <v>1347</v>
      </c>
      <c r="M191" s="16">
        <v>9</v>
      </c>
      <c r="N191" s="29">
        <f t="shared" si="14"/>
        <v>1</v>
      </c>
      <c r="O191" s="30" t="str">
        <f t="shared" si="15"/>
        <v>9</v>
      </c>
      <c r="P191" s="30">
        <f t="shared" si="16"/>
        <v>0</v>
      </c>
      <c r="Q191" s="31">
        <f t="shared" si="17"/>
        <v>540</v>
      </c>
      <c r="R191" s="31">
        <f t="shared" si="18"/>
        <v>9</v>
      </c>
      <c r="U191" s="28"/>
      <c r="V191" s="28"/>
      <c r="W191" s="8"/>
      <c r="X191" s="6"/>
    </row>
    <row r="192" spans="1:24">
      <c r="A192" s="32">
        <v>45323</v>
      </c>
      <c r="B192" s="1" t="str">
        <f t="shared" si="13"/>
        <v>febrero</v>
      </c>
      <c r="C192" t="s">
        <v>38</v>
      </c>
      <c r="D192" t="s">
        <v>39</v>
      </c>
      <c r="E192" t="str">
        <f>+VLOOKUP(F192,'[1]DIVIPOLA MPIO'!$A$5:$B$1125,2,0)</f>
        <v>Antioquia</v>
      </c>
      <c r="F192" t="s">
        <v>58</v>
      </c>
      <c r="G192" t="s">
        <v>59</v>
      </c>
      <c r="H192" t="s">
        <v>50</v>
      </c>
      <c r="I192" t="s">
        <v>43</v>
      </c>
      <c r="J192" t="s">
        <v>27</v>
      </c>
      <c r="K192" s="2">
        <v>19</v>
      </c>
      <c r="L192" s="2">
        <v>1520</v>
      </c>
      <c r="M192" s="16">
        <v>8</v>
      </c>
      <c r="N192" s="29">
        <f t="shared" si="14"/>
        <v>1</v>
      </c>
      <c r="O192" s="30" t="str">
        <f t="shared" si="15"/>
        <v>8</v>
      </c>
      <c r="P192" s="30">
        <f t="shared" si="16"/>
        <v>0</v>
      </c>
      <c r="Q192" s="31">
        <f t="shared" si="17"/>
        <v>480</v>
      </c>
      <c r="R192" s="31">
        <f t="shared" si="18"/>
        <v>8</v>
      </c>
      <c r="U192" s="28"/>
      <c r="V192" s="28"/>
      <c r="W192" s="8"/>
      <c r="X192" s="6"/>
    </row>
    <row r="193" spans="1:24">
      <c r="A193" s="32">
        <v>45323</v>
      </c>
      <c r="B193" s="1" t="str">
        <f t="shared" si="13"/>
        <v>febrero</v>
      </c>
      <c r="C193" t="s">
        <v>38</v>
      </c>
      <c r="D193" t="s">
        <v>39</v>
      </c>
      <c r="E193" t="str">
        <f>+VLOOKUP(F193,'[1]DIVIPOLA MPIO'!$A$5:$B$1125,2,0)</f>
        <v>Antioquia</v>
      </c>
      <c r="F193" t="s">
        <v>58</v>
      </c>
      <c r="G193" t="s">
        <v>59</v>
      </c>
      <c r="H193" t="s">
        <v>51</v>
      </c>
      <c r="I193" t="s">
        <v>43</v>
      </c>
      <c r="J193" t="s">
        <v>27</v>
      </c>
      <c r="K193" s="2">
        <v>27</v>
      </c>
      <c r="L193" s="2">
        <v>2153</v>
      </c>
      <c r="M193" s="16">
        <v>12</v>
      </c>
      <c r="N193" s="29">
        <f t="shared" si="14"/>
        <v>2</v>
      </c>
      <c r="O193" s="30" t="str">
        <f t="shared" si="15"/>
        <v>12</v>
      </c>
      <c r="P193" s="30">
        <f t="shared" si="16"/>
        <v>0</v>
      </c>
      <c r="Q193" s="31">
        <f t="shared" si="17"/>
        <v>720</v>
      </c>
      <c r="R193" s="31">
        <f t="shared" si="18"/>
        <v>12</v>
      </c>
      <c r="U193" s="28"/>
      <c r="V193" s="28"/>
      <c r="W193" s="8"/>
      <c r="X193" s="6"/>
    </row>
    <row r="194" spans="1:24">
      <c r="A194" s="32">
        <v>45323</v>
      </c>
      <c r="B194" s="1" t="str">
        <f t="shared" si="13"/>
        <v>febrero</v>
      </c>
      <c r="C194" t="s">
        <v>38</v>
      </c>
      <c r="D194" t="s">
        <v>39</v>
      </c>
      <c r="E194" t="str">
        <f>+VLOOKUP(F194,'[1]DIVIPOLA MPIO'!$A$5:$B$1125,2,0)</f>
        <v>Antioquia</v>
      </c>
      <c r="F194" t="s">
        <v>58</v>
      </c>
      <c r="G194" t="s">
        <v>59</v>
      </c>
      <c r="H194" t="s">
        <v>52</v>
      </c>
      <c r="I194" t="s">
        <v>43</v>
      </c>
      <c r="J194" t="s">
        <v>27</v>
      </c>
      <c r="K194" s="2">
        <v>23</v>
      </c>
      <c r="L194" s="2">
        <v>1840</v>
      </c>
      <c r="M194" s="16">
        <v>12</v>
      </c>
      <c r="N194" s="29">
        <f t="shared" si="14"/>
        <v>2</v>
      </c>
      <c r="O194" s="30" t="str">
        <f t="shared" si="15"/>
        <v>12</v>
      </c>
      <c r="P194" s="30">
        <f t="shared" si="16"/>
        <v>0</v>
      </c>
      <c r="Q194" s="31">
        <f t="shared" si="17"/>
        <v>720</v>
      </c>
      <c r="R194" s="31">
        <f t="shared" si="18"/>
        <v>12</v>
      </c>
      <c r="U194" s="28"/>
      <c r="V194" s="28"/>
      <c r="W194" s="8"/>
      <c r="X194" s="6"/>
    </row>
    <row r="195" spans="1:24">
      <c r="A195" s="32">
        <v>45323</v>
      </c>
      <c r="B195" s="1" t="str">
        <f t="shared" ref="B195:B258" si="19">TEXT(A195,"mmmm")</f>
        <v>febrero</v>
      </c>
      <c r="C195" t="s">
        <v>60</v>
      </c>
      <c r="D195" t="s">
        <v>61</v>
      </c>
      <c r="E195" t="str">
        <f>+VLOOKUP(F195,'[1]DIVIPOLA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16">
        <v>3048</v>
      </c>
      <c r="N195" s="29">
        <f t="shared" ref="N195:N258" si="20">LEN($M195)</f>
        <v>4</v>
      </c>
      <c r="O195" s="30" t="str">
        <f t="shared" ref="O195:O258" si="21">IF(N195="1",$M195,IF(N195=2,LEFT($M195,2),LEFT($M195,2)))</f>
        <v>30</v>
      </c>
      <c r="P195" s="30" t="str">
        <f t="shared" ref="P195:P258" si="22">IF(N195&lt;=2,0,MID($M195,3,3))</f>
        <v>48</v>
      </c>
      <c r="Q195" s="31">
        <f t="shared" ref="Q195:Q258" si="23">(O195*60)+P195</f>
        <v>1848</v>
      </c>
      <c r="R195" s="31">
        <f t="shared" ref="R195:R258" si="24">+Q195/60</f>
        <v>30.8</v>
      </c>
      <c r="U195" s="28"/>
      <c r="V195" s="28"/>
      <c r="W195" s="8"/>
      <c r="X195" s="6"/>
    </row>
    <row r="196" spans="1:24">
      <c r="A196" s="32">
        <v>45323</v>
      </c>
      <c r="B196" s="1" t="str">
        <f t="shared" si="19"/>
        <v>febrero</v>
      </c>
      <c r="C196" t="s">
        <v>66</v>
      </c>
      <c r="D196" t="s">
        <v>67</v>
      </c>
      <c r="E196" t="str">
        <f>+VLOOKUP(F196,'[1]DIVIPOLA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16">
        <v>3642</v>
      </c>
      <c r="N196" s="29">
        <f t="shared" si="20"/>
        <v>4</v>
      </c>
      <c r="O196" s="30" t="str">
        <f t="shared" si="21"/>
        <v>36</v>
      </c>
      <c r="P196" s="30" t="str">
        <f t="shared" si="22"/>
        <v>42</v>
      </c>
      <c r="Q196" s="31">
        <f t="shared" si="23"/>
        <v>2202</v>
      </c>
      <c r="R196" s="31">
        <f t="shared" si="24"/>
        <v>36.700000000000003</v>
      </c>
      <c r="U196" s="28"/>
      <c r="V196" s="28"/>
      <c r="W196" s="8"/>
      <c r="X196" s="6"/>
    </row>
    <row r="197" spans="1:24">
      <c r="A197" s="32">
        <v>45323</v>
      </c>
      <c r="B197" s="1" t="str">
        <f t="shared" si="19"/>
        <v>febrero</v>
      </c>
      <c r="C197" t="s">
        <v>66</v>
      </c>
      <c r="D197" t="s">
        <v>67</v>
      </c>
      <c r="E197" t="str">
        <f>+VLOOKUP(F197,'[1]DIVIPOLA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16">
        <v>3500</v>
      </c>
      <c r="N197" s="29">
        <f t="shared" si="20"/>
        <v>4</v>
      </c>
      <c r="O197" s="30" t="str">
        <f t="shared" si="21"/>
        <v>35</v>
      </c>
      <c r="P197" s="30" t="str">
        <f t="shared" si="22"/>
        <v>00</v>
      </c>
      <c r="Q197" s="31">
        <f t="shared" si="23"/>
        <v>2100</v>
      </c>
      <c r="R197" s="31">
        <f t="shared" si="24"/>
        <v>35</v>
      </c>
      <c r="U197" s="28"/>
      <c r="V197" s="28"/>
      <c r="W197" s="8"/>
      <c r="X197" s="6"/>
    </row>
    <row r="198" spans="1:24">
      <c r="A198" s="32">
        <v>45323</v>
      </c>
      <c r="B198" s="1" t="str">
        <f t="shared" si="19"/>
        <v>febrero</v>
      </c>
      <c r="C198" t="s">
        <v>66</v>
      </c>
      <c r="D198" t="s">
        <v>67</v>
      </c>
      <c r="E198" t="str">
        <f>+VLOOKUP(F198,'[1]DIVIPOLA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16">
        <v>3936</v>
      </c>
      <c r="N198" s="29">
        <f t="shared" si="20"/>
        <v>4</v>
      </c>
      <c r="O198" s="30" t="str">
        <f t="shared" si="21"/>
        <v>39</v>
      </c>
      <c r="P198" s="30" t="str">
        <f t="shared" si="22"/>
        <v>36</v>
      </c>
      <c r="Q198" s="31">
        <f t="shared" si="23"/>
        <v>2376</v>
      </c>
      <c r="R198" s="31">
        <f t="shared" si="24"/>
        <v>39.6</v>
      </c>
      <c r="U198" s="28"/>
      <c r="V198" s="28"/>
      <c r="W198" s="8"/>
      <c r="X198" s="6"/>
    </row>
    <row r="199" spans="1:24">
      <c r="A199" s="32">
        <v>45323</v>
      </c>
      <c r="B199" s="1" t="str">
        <f t="shared" si="19"/>
        <v>febrero</v>
      </c>
      <c r="C199" t="s">
        <v>66</v>
      </c>
      <c r="D199" t="s">
        <v>67</v>
      </c>
      <c r="E199" t="str">
        <f>+VLOOKUP(F199,'[1]DIVIPOLA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16">
        <v>3648</v>
      </c>
      <c r="N199" s="29">
        <f t="shared" si="20"/>
        <v>4</v>
      </c>
      <c r="O199" s="30" t="str">
        <f t="shared" si="21"/>
        <v>36</v>
      </c>
      <c r="P199" s="30" t="str">
        <f t="shared" si="22"/>
        <v>48</v>
      </c>
      <c r="Q199" s="31">
        <f t="shared" si="23"/>
        <v>2208</v>
      </c>
      <c r="R199" s="31">
        <f t="shared" si="24"/>
        <v>36.799999999999997</v>
      </c>
      <c r="U199" s="28"/>
      <c r="V199" s="28"/>
      <c r="W199" s="8"/>
      <c r="X199" s="6"/>
    </row>
    <row r="200" spans="1:24">
      <c r="A200" s="32">
        <v>45323</v>
      </c>
      <c r="B200" s="1" t="str">
        <f t="shared" si="19"/>
        <v>febrero</v>
      </c>
      <c r="C200" t="s">
        <v>66</v>
      </c>
      <c r="D200" t="s">
        <v>67</v>
      </c>
      <c r="E200" t="str">
        <f>+VLOOKUP(F200,'[1]DIVIPOLA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16">
        <v>3712</v>
      </c>
      <c r="N200" s="29">
        <f t="shared" si="20"/>
        <v>4</v>
      </c>
      <c r="O200" s="30" t="str">
        <f t="shared" si="21"/>
        <v>37</v>
      </c>
      <c r="P200" s="30" t="str">
        <f t="shared" si="22"/>
        <v>12</v>
      </c>
      <c r="Q200" s="31">
        <f t="shared" si="23"/>
        <v>2232</v>
      </c>
      <c r="R200" s="31">
        <f t="shared" si="24"/>
        <v>37.200000000000003</v>
      </c>
      <c r="U200" s="28"/>
      <c r="V200" s="28"/>
      <c r="W200" s="8"/>
      <c r="X200" s="6"/>
    </row>
    <row r="201" spans="1:24">
      <c r="A201" s="32">
        <v>45323</v>
      </c>
      <c r="B201" s="1" t="str">
        <f t="shared" si="19"/>
        <v>febrero</v>
      </c>
      <c r="C201" t="s">
        <v>66</v>
      </c>
      <c r="D201" t="s">
        <v>67</v>
      </c>
      <c r="E201" t="str">
        <f>+VLOOKUP(F201,'[1]DIVIPOLA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16">
        <v>2930</v>
      </c>
      <c r="N201" s="29">
        <f t="shared" si="20"/>
        <v>4</v>
      </c>
      <c r="O201" s="30" t="str">
        <f t="shared" si="21"/>
        <v>29</v>
      </c>
      <c r="P201" s="30" t="str">
        <f t="shared" si="22"/>
        <v>30</v>
      </c>
      <c r="Q201" s="31">
        <f t="shared" si="23"/>
        <v>1770</v>
      </c>
      <c r="R201" s="31">
        <f t="shared" si="24"/>
        <v>29.5</v>
      </c>
      <c r="U201" s="28"/>
      <c r="V201" s="28"/>
      <c r="W201" s="8"/>
      <c r="X201" s="6"/>
    </row>
    <row r="202" spans="1:24">
      <c r="A202" s="32">
        <v>45323</v>
      </c>
      <c r="B202" s="1" t="str">
        <f t="shared" si="19"/>
        <v>febrero</v>
      </c>
      <c r="C202" t="s">
        <v>76</v>
      </c>
      <c r="D202" t="s">
        <v>77</v>
      </c>
      <c r="E202" t="str">
        <f>+VLOOKUP(F202,'[1]DIVIPOLA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16">
        <v>1307</v>
      </c>
      <c r="N202" s="29">
        <f t="shared" si="20"/>
        <v>4</v>
      </c>
      <c r="O202" s="30" t="str">
        <f t="shared" si="21"/>
        <v>13</v>
      </c>
      <c r="P202" s="30" t="str">
        <f t="shared" si="22"/>
        <v>07</v>
      </c>
      <c r="Q202" s="31">
        <f t="shared" si="23"/>
        <v>787</v>
      </c>
      <c r="R202" s="31">
        <f t="shared" si="24"/>
        <v>13.116666666666667</v>
      </c>
      <c r="U202" s="28"/>
      <c r="V202" s="28"/>
      <c r="W202" s="8"/>
      <c r="X202" s="6"/>
    </row>
    <row r="203" spans="1:24">
      <c r="A203" s="32">
        <v>45323</v>
      </c>
      <c r="B203" s="1" t="str">
        <f t="shared" si="19"/>
        <v>febrero</v>
      </c>
      <c r="C203" t="s">
        <v>76</v>
      </c>
      <c r="D203" t="s">
        <v>77</v>
      </c>
      <c r="E203" t="str">
        <f>+VLOOKUP(F203,'[1]DIVIPOLA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16">
        <v>2252</v>
      </c>
      <c r="N203" s="29">
        <f t="shared" si="20"/>
        <v>4</v>
      </c>
      <c r="O203" s="30" t="str">
        <f t="shared" si="21"/>
        <v>22</v>
      </c>
      <c r="P203" s="30" t="str">
        <f t="shared" si="22"/>
        <v>52</v>
      </c>
      <c r="Q203" s="31">
        <f t="shared" si="23"/>
        <v>1372</v>
      </c>
      <c r="R203" s="31">
        <f t="shared" si="24"/>
        <v>22.866666666666667</v>
      </c>
      <c r="U203" s="28"/>
      <c r="V203" s="28"/>
      <c r="W203" s="8"/>
      <c r="X203" s="6"/>
    </row>
    <row r="204" spans="1:24">
      <c r="A204" s="32">
        <v>45323</v>
      </c>
      <c r="B204" s="1" t="str">
        <f t="shared" si="19"/>
        <v>febrero</v>
      </c>
      <c r="C204" t="s">
        <v>82</v>
      </c>
      <c r="D204" t="s">
        <v>83</v>
      </c>
      <c r="E204" t="str">
        <f>+VLOOKUP(F204,'[1]DIVIPOLA MPIO'!$A$5:$B$1125,2,0)</f>
        <v>Meta</v>
      </c>
      <c r="F204" t="s">
        <v>456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16">
        <v>850</v>
      </c>
      <c r="N204" s="29">
        <f t="shared" si="20"/>
        <v>3</v>
      </c>
      <c r="O204" s="30" t="str">
        <f t="shared" si="21"/>
        <v>85</v>
      </c>
      <c r="P204" s="30" t="str">
        <f t="shared" si="22"/>
        <v>0</v>
      </c>
      <c r="Q204" s="31">
        <f t="shared" si="23"/>
        <v>5100</v>
      </c>
      <c r="R204" s="31">
        <f t="shared" si="24"/>
        <v>85</v>
      </c>
      <c r="U204" s="28"/>
      <c r="V204" s="28"/>
      <c r="W204" s="8"/>
      <c r="X204" s="6"/>
    </row>
    <row r="205" spans="1:24">
      <c r="A205" s="32">
        <v>45323</v>
      </c>
      <c r="B205" s="1" t="str">
        <f t="shared" si="19"/>
        <v>febrero</v>
      </c>
      <c r="C205" t="s">
        <v>82</v>
      </c>
      <c r="D205" t="s">
        <v>83</v>
      </c>
      <c r="E205" t="str">
        <f>+VLOOKUP(F205,'[1]DIVIPOLA MPIO'!$A$5:$B$1125,2,0)</f>
        <v>Meta</v>
      </c>
      <c r="F205" t="s">
        <v>456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16">
        <v>3</v>
      </c>
      <c r="N205" s="29">
        <f t="shared" si="20"/>
        <v>1</v>
      </c>
      <c r="O205" s="30" t="str">
        <f t="shared" si="21"/>
        <v>3</v>
      </c>
      <c r="P205" s="30">
        <f t="shared" si="22"/>
        <v>0</v>
      </c>
      <c r="Q205" s="31">
        <f t="shared" si="23"/>
        <v>180</v>
      </c>
      <c r="R205" s="31">
        <f t="shared" si="24"/>
        <v>3</v>
      </c>
      <c r="U205" s="28"/>
      <c r="V205" s="28"/>
      <c r="W205" s="8"/>
      <c r="X205" s="6"/>
    </row>
    <row r="206" spans="1:24">
      <c r="A206" s="32">
        <v>45323</v>
      </c>
      <c r="B206" s="1" t="str">
        <f t="shared" si="19"/>
        <v>febrero</v>
      </c>
      <c r="C206" t="s">
        <v>82</v>
      </c>
      <c r="D206" t="s">
        <v>83</v>
      </c>
      <c r="E206" t="str">
        <f>+VLOOKUP(F206,'[1]DIVIPOLA MPIO'!$A$5:$B$1125,2,0)</f>
        <v>Meta</v>
      </c>
      <c r="F206" t="s">
        <v>456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16">
        <v>620</v>
      </c>
      <c r="N206" s="29">
        <f t="shared" si="20"/>
        <v>3</v>
      </c>
      <c r="O206" s="30" t="str">
        <f t="shared" si="21"/>
        <v>62</v>
      </c>
      <c r="P206" s="30" t="str">
        <f t="shared" si="22"/>
        <v>0</v>
      </c>
      <c r="Q206" s="31">
        <f t="shared" si="23"/>
        <v>3720</v>
      </c>
      <c r="R206" s="31">
        <f t="shared" si="24"/>
        <v>62</v>
      </c>
      <c r="U206" s="28"/>
      <c r="V206" s="28"/>
      <c r="W206" s="8"/>
      <c r="X206" s="6"/>
    </row>
    <row r="207" spans="1:24">
      <c r="A207" s="32">
        <v>45323</v>
      </c>
      <c r="B207" s="1" t="str">
        <f t="shared" si="19"/>
        <v>febrero</v>
      </c>
      <c r="C207" t="s">
        <v>87</v>
      </c>
      <c r="D207" t="s">
        <v>88</v>
      </c>
      <c r="E207" t="str">
        <f>+VLOOKUP(F207,'[1]DIVIPOLA MPIO'!$A$5:$B$1125,2,0)</f>
        <v>Tolima</v>
      </c>
      <c r="F207" t="s">
        <v>460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16">
        <v>2242</v>
      </c>
      <c r="N207" s="29">
        <f t="shared" si="20"/>
        <v>4</v>
      </c>
      <c r="O207" s="30" t="str">
        <f t="shared" si="21"/>
        <v>22</v>
      </c>
      <c r="P207" s="30" t="str">
        <f t="shared" si="22"/>
        <v>42</v>
      </c>
      <c r="Q207" s="31">
        <f t="shared" si="23"/>
        <v>1362</v>
      </c>
      <c r="R207" s="31">
        <f t="shared" si="24"/>
        <v>22.7</v>
      </c>
      <c r="U207" s="28"/>
      <c r="V207" s="28"/>
      <c r="W207" s="8"/>
      <c r="X207" s="6"/>
    </row>
    <row r="208" spans="1:24">
      <c r="A208" s="32">
        <v>45323</v>
      </c>
      <c r="B208" s="1" t="str">
        <f t="shared" si="19"/>
        <v>febrero</v>
      </c>
      <c r="C208" t="s">
        <v>260</v>
      </c>
      <c r="D208" t="s">
        <v>261</v>
      </c>
      <c r="E208" t="str">
        <f>+VLOOKUP(F208,'[1]DIVIPOLA MPIO'!$A$5:$B$1125,2,0)</f>
        <v>Magdalena</v>
      </c>
      <c r="F208" t="s">
        <v>467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16">
        <v>4348</v>
      </c>
      <c r="N208" s="29">
        <f t="shared" si="20"/>
        <v>4</v>
      </c>
      <c r="O208" s="30" t="str">
        <f t="shared" si="21"/>
        <v>43</v>
      </c>
      <c r="P208" s="30" t="str">
        <f t="shared" si="22"/>
        <v>48</v>
      </c>
      <c r="Q208" s="31">
        <f t="shared" si="23"/>
        <v>2628</v>
      </c>
      <c r="R208" s="31">
        <f t="shared" si="24"/>
        <v>43.8</v>
      </c>
      <c r="U208" s="28"/>
      <c r="V208" s="28"/>
      <c r="W208" s="8"/>
      <c r="X208" s="6"/>
    </row>
    <row r="209" spans="1:24">
      <c r="A209" s="32">
        <v>45323</v>
      </c>
      <c r="B209" s="1" t="str">
        <f t="shared" si="19"/>
        <v>febrero</v>
      </c>
      <c r="C209" t="s">
        <v>260</v>
      </c>
      <c r="D209" t="s">
        <v>261</v>
      </c>
      <c r="E209" t="str">
        <f>+VLOOKUP(F209,'[1]DIVIPOLA MPIO'!$A$5:$B$1125,2,0)</f>
        <v>Magdalena</v>
      </c>
      <c r="F209" t="s">
        <v>467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16">
        <v>0</v>
      </c>
      <c r="N209" s="29">
        <f t="shared" si="20"/>
        <v>1</v>
      </c>
      <c r="O209" s="30" t="str">
        <f t="shared" si="21"/>
        <v>0</v>
      </c>
      <c r="P209" s="30">
        <f t="shared" si="22"/>
        <v>0</v>
      </c>
      <c r="Q209" s="31">
        <f t="shared" si="23"/>
        <v>0</v>
      </c>
      <c r="R209" s="31">
        <f t="shared" si="24"/>
        <v>0</v>
      </c>
      <c r="U209" s="28"/>
      <c r="V209" s="28"/>
      <c r="W209" s="8"/>
      <c r="X209" s="6"/>
    </row>
    <row r="210" spans="1:24">
      <c r="A210" s="32">
        <v>45323</v>
      </c>
      <c r="B210" s="1" t="str">
        <f t="shared" si="19"/>
        <v>febrero</v>
      </c>
      <c r="C210" t="s">
        <v>260</v>
      </c>
      <c r="D210" t="s">
        <v>261</v>
      </c>
      <c r="E210" t="str">
        <f>+VLOOKUP(F210,'[1]DIVIPOLA MPIO'!$A$5:$B$1125,2,0)</f>
        <v>Magdalena</v>
      </c>
      <c r="F210" t="s">
        <v>467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16">
        <v>0</v>
      </c>
      <c r="N210" s="29">
        <f t="shared" si="20"/>
        <v>1</v>
      </c>
      <c r="O210" s="30" t="str">
        <f t="shared" si="21"/>
        <v>0</v>
      </c>
      <c r="P210" s="30">
        <f t="shared" si="22"/>
        <v>0</v>
      </c>
      <c r="Q210" s="31">
        <f t="shared" si="23"/>
        <v>0</v>
      </c>
      <c r="R210" s="31">
        <f t="shared" si="24"/>
        <v>0</v>
      </c>
      <c r="U210" s="28"/>
      <c r="V210" s="28"/>
      <c r="W210" s="8"/>
      <c r="X210" s="6"/>
    </row>
    <row r="211" spans="1:24">
      <c r="A211" s="32">
        <v>45323</v>
      </c>
      <c r="B211" s="1" t="str">
        <f t="shared" si="19"/>
        <v>febrero</v>
      </c>
      <c r="C211" t="s">
        <v>260</v>
      </c>
      <c r="D211" t="s">
        <v>261</v>
      </c>
      <c r="E211" t="str">
        <f>+VLOOKUP(F211,'[1]DIVIPOLA MPIO'!$A$5:$B$1125,2,0)</f>
        <v>Magdalena</v>
      </c>
      <c r="F211" t="s">
        <v>467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16">
        <v>0</v>
      </c>
      <c r="N211" s="29">
        <f t="shared" si="20"/>
        <v>1</v>
      </c>
      <c r="O211" s="30" t="str">
        <f t="shared" si="21"/>
        <v>0</v>
      </c>
      <c r="P211" s="30">
        <f t="shared" si="22"/>
        <v>0</v>
      </c>
      <c r="Q211" s="31">
        <f t="shared" si="23"/>
        <v>0</v>
      </c>
      <c r="R211" s="31">
        <f t="shared" si="24"/>
        <v>0</v>
      </c>
      <c r="U211" s="28"/>
      <c r="V211" s="28"/>
      <c r="W211" s="8"/>
      <c r="X211" s="6"/>
    </row>
    <row r="212" spans="1:24">
      <c r="A212" s="32">
        <v>45323</v>
      </c>
      <c r="B212" s="1" t="str">
        <f t="shared" si="19"/>
        <v>febrero</v>
      </c>
      <c r="C212" t="s">
        <v>260</v>
      </c>
      <c r="D212" t="s">
        <v>261</v>
      </c>
      <c r="E212" t="str">
        <f>+VLOOKUP(F212,'[1]DIVIPOLA MPIO'!$A$5:$B$1125,2,0)</f>
        <v>Magdalena</v>
      </c>
      <c r="F212" t="s">
        <v>467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16">
        <v>5506</v>
      </c>
      <c r="N212" s="29">
        <f t="shared" si="20"/>
        <v>4</v>
      </c>
      <c r="O212" s="30" t="str">
        <f t="shared" si="21"/>
        <v>55</v>
      </c>
      <c r="P212" s="30" t="str">
        <f t="shared" si="22"/>
        <v>06</v>
      </c>
      <c r="Q212" s="31">
        <f t="shared" si="23"/>
        <v>3306</v>
      </c>
      <c r="R212" s="31">
        <f t="shared" si="24"/>
        <v>55.1</v>
      </c>
      <c r="U212" s="28"/>
      <c r="V212" s="28"/>
      <c r="W212" s="8"/>
      <c r="X212" s="6"/>
    </row>
    <row r="213" spans="1:24">
      <c r="A213" s="32">
        <v>45323</v>
      </c>
      <c r="B213" s="1" t="str">
        <f t="shared" si="19"/>
        <v>febrero</v>
      </c>
      <c r="C213" t="s">
        <v>260</v>
      </c>
      <c r="D213" t="s">
        <v>261</v>
      </c>
      <c r="E213" t="str">
        <f>+VLOOKUP(F213,'[1]DIVIPOLA MPIO'!$A$5:$B$1125,2,0)</f>
        <v>Magdalena</v>
      </c>
      <c r="F213" t="s">
        <v>467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16">
        <v>506</v>
      </c>
      <c r="N213" s="29">
        <f t="shared" si="20"/>
        <v>3</v>
      </c>
      <c r="O213" s="30" t="str">
        <f t="shared" si="21"/>
        <v>50</v>
      </c>
      <c r="P213" s="30" t="str">
        <f t="shared" si="22"/>
        <v>6</v>
      </c>
      <c r="Q213" s="31">
        <f t="shared" si="23"/>
        <v>3006</v>
      </c>
      <c r="R213" s="31">
        <f t="shared" si="24"/>
        <v>50.1</v>
      </c>
      <c r="U213" s="28"/>
      <c r="V213" s="28"/>
      <c r="W213" s="8"/>
      <c r="X213" s="6"/>
    </row>
    <row r="214" spans="1:24">
      <c r="A214" s="32">
        <v>45323</v>
      </c>
      <c r="B214" s="1" t="str">
        <f t="shared" si="19"/>
        <v>febrero</v>
      </c>
      <c r="C214" t="s">
        <v>260</v>
      </c>
      <c r="D214" t="s">
        <v>261</v>
      </c>
      <c r="E214" t="str">
        <f>+VLOOKUP(F214,'[1]DIVIPOLA MPIO'!$A$5:$B$1125,2,0)</f>
        <v>Magdalena</v>
      </c>
      <c r="F214" t="s">
        <v>467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16">
        <v>0</v>
      </c>
      <c r="N214" s="29">
        <f t="shared" si="20"/>
        <v>1</v>
      </c>
      <c r="O214" s="30" t="str">
        <f t="shared" si="21"/>
        <v>0</v>
      </c>
      <c r="P214" s="30">
        <f t="shared" si="22"/>
        <v>0</v>
      </c>
      <c r="Q214" s="31">
        <f t="shared" si="23"/>
        <v>0</v>
      </c>
      <c r="R214" s="31">
        <f t="shared" si="24"/>
        <v>0</v>
      </c>
      <c r="U214" s="28"/>
      <c r="V214" s="28"/>
      <c r="W214" s="8"/>
      <c r="X214" s="6"/>
    </row>
    <row r="215" spans="1:24">
      <c r="A215" s="32">
        <v>45323</v>
      </c>
      <c r="B215" s="1" t="str">
        <f t="shared" si="19"/>
        <v>febrero</v>
      </c>
      <c r="C215" t="s">
        <v>260</v>
      </c>
      <c r="D215" t="s">
        <v>261</v>
      </c>
      <c r="E215" t="str">
        <f>+VLOOKUP(F215,'[1]DIVIPOLA MPIO'!$A$5:$B$1125,2,0)</f>
        <v>Magdalena</v>
      </c>
      <c r="F215" t="s">
        <v>467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16">
        <v>5824</v>
      </c>
      <c r="N215" s="29">
        <f t="shared" si="20"/>
        <v>4</v>
      </c>
      <c r="O215" s="30" t="str">
        <f t="shared" si="21"/>
        <v>58</v>
      </c>
      <c r="P215" s="30" t="str">
        <f t="shared" si="22"/>
        <v>24</v>
      </c>
      <c r="Q215" s="31">
        <f t="shared" si="23"/>
        <v>3504</v>
      </c>
      <c r="R215" s="31">
        <f t="shared" si="24"/>
        <v>58.4</v>
      </c>
      <c r="U215" s="28"/>
      <c r="V215" s="28"/>
      <c r="W215" s="8"/>
      <c r="X215" s="6"/>
    </row>
    <row r="216" spans="1:24">
      <c r="A216" s="32">
        <v>45323</v>
      </c>
      <c r="B216" s="1" t="str">
        <f t="shared" si="19"/>
        <v>febrero</v>
      </c>
      <c r="C216" t="s">
        <v>260</v>
      </c>
      <c r="D216" t="s">
        <v>261</v>
      </c>
      <c r="E216" t="str">
        <f>+VLOOKUP(F216,'[1]DIVIPOLA MPIO'!$A$5:$B$1125,2,0)</f>
        <v>Magdalena</v>
      </c>
      <c r="F216" t="s">
        <v>467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16">
        <v>0</v>
      </c>
      <c r="N216" s="29">
        <f t="shared" si="20"/>
        <v>1</v>
      </c>
      <c r="O216" s="30" t="str">
        <f t="shared" si="21"/>
        <v>0</v>
      </c>
      <c r="P216" s="30">
        <f t="shared" si="22"/>
        <v>0</v>
      </c>
      <c r="Q216" s="31">
        <f t="shared" si="23"/>
        <v>0</v>
      </c>
      <c r="R216" s="31">
        <f t="shared" si="24"/>
        <v>0</v>
      </c>
      <c r="U216" s="28"/>
      <c r="V216" s="28"/>
      <c r="W216" s="8"/>
      <c r="X216" s="6"/>
    </row>
    <row r="217" spans="1:24">
      <c r="A217" s="32">
        <v>45323</v>
      </c>
      <c r="B217" s="1" t="str">
        <f t="shared" si="19"/>
        <v>febrero</v>
      </c>
      <c r="C217" t="s">
        <v>260</v>
      </c>
      <c r="D217" t="s">
        <v>261</v>
      </c>
      <c r="E217" t="str">
        <f>+VLOOKUP(F217,'[1]DIVIPOLA MPIO'!$A$5:$B$1125,2,0)</f>
        <v>Magdalena</v>
      </c>
      <c r="F217" t="s">
        <v>467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16">
        <v>3724</v>
      </c>
      <c r="N217" s="29">
        <f t="shared" si="20"/>
        <v>4</v>
      </c>
      <c r="O217" s="30" t="str">
        <f t="shared" si="21"/>
        <v>37</v>
      </c>
      <c r="P217" s="30" t="str">
        <f t="shared" si="22"/>
        <v>24</v>
      </c>
      <c r="Q217" s="31">
        <f t="shared" si="23"/>
        <v>2244</v>
      </c>
      <c r="R217" s="31">
        <f t="shared" si="24"/>
        <v>37.4</v>
      </c>
      <c r="U217" s="28"/>
      <c r="V217" s="28"/>
      <c r="W217" s="8"/>
      <c r="X217" s="6"/>
    </row>
    <row r="218" spans="1:24">
      <c r="A218" s="32">
        <v>45323</v>
      </c>
      <c r="B218" s="1" t="str">
        <f t="shared" si="19"/>
        <v>febrero</v>
      </c>
      <c r="C218" t="s">
        <v>100</v>
      </c>
      <c r="D218" t="s">
        <v>101</v>
      </c>
      <c r="E218" t="str">
        <f>+VLOOKUP(F218,'[1]DIVIPOLA MPIO'!$A$5:$B$1125,2,0)</f>
        <v>Meta</v>
      </c>
      <c r="F218" t="s">
        <v>102</v>
      </c>
      <c r="G218" t="s">
        <v>274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16">
        <v>100</v>
      </c>
      <c r="N218" s="29">
        <f t="shared" si="20"/>
        <v>3</v>
      </c>
      <c r="O218" s="30" t="str">
        <f t="shared" si="21"/>
        <v>10</v>
      </c>
      <c r="P218" s="30" t="str">
        <f t="shared" si="22"/>
        <v>0</v>
      </c>
      <c r="Q218" s="31">
        <f t="shared" si="23"/>
        <v>600</v>
      </c>
      <c r="R218" s="31">
        <f t="shared" si="24"/>
        <v>10</v>
      </c>
      <c r="U218" s="28"/>
      <c r="V218" s="28"/>
      <c r="W218" s="8"/>
      <c r="X218" s="6"/>
    </row>
    <row r="219" spans="1:24">
      <c r="A219" s="32">
        <v>45323</v>
      </c>
      <c r="B219" s="1" t="str">
        <f t="shared" si="19"/>
        <v>febrero</v>
      </c>
      <c r="C219" t="s">
        <v>100</v>
      </c>
      <c r="D219" t="s">
        <v>101</v>
      </c>
      <c r="E219" t="str">
        <f>+VLOOKUP(F219,'[1]DIVIPOLA MPIO'!$A$5:$B$1125,2,0)</f>
        <v>Meta</v>
      </c>
      <c r="F219" t="s">
        <v>102</v>
      </c>
      <c r="G219" t="s">
        <v>274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16">
        <v>4210</v>
      </c>
      <c r="N219" s="29">
        <f t="shared" si="20"/>
        <v>4</v>
      </c>
      <c r="O219" s="30" t="str">
        <f t="shared" si="21"/>
        <v>42</v>
      </c>
      <c r="P219" s="30" t="str">
        <f t="shared" si="22"/>
        <v>10</v>
      </c>
      <c r="Q219" s="31">
        <f t="shared" si="23"/>
        <v>2530</v>
      </c>
      <c r="R219" s="31">
        <f t="shared" si="24"/>
        <v>42.166666666666664</v>
      </c>
      <c r="U219" s="28"/>
      <c r="V219" s="28"/>
      <c r="W219" s="8"/>
      <c r="X219" s="6"/>
    </row>
    <row r="220" spans="1:24">
      <c r="A220" s="32">
        <v>45323</v>
      </c>
      <c r="B220" s="1" t="str">
        <f t="shared" si="19"/>
        <v>febrero</v>
      </c>
      <c r="C220" t="s">
        <v>100</v>
      </c>
      <c r="D220" t="s">
        <v>101</v>
      </c>
      <c r="E220" t="str">
        <f>+VLOOKUP(F220,'[1]DIVIPOLA MPIO'!$A$5:$B$1125,2,0)</f>
        <v>Meta</v>
      </c>
      <c r="F220" t="s">
        <v>102</v>
      </c>
      <c r="G220" t="s">
        <v>274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16">
        <v>2630</v>
      </c>
      <c r="N220" s="29">
        <f t="shared" si="20"/>
        <v>4</v>
      </c>
      <c r="O220" s="30" t="str">
        <f t="shared" si="21"/>
        <v>26</v>
      </c>
      <c r="P220" s="30" t="str">
        <f t="shared" si="22"/>
        <v>30</v>
      </c>
      <c r="Q220" s="31">
        <f t="shared" si="23"/>
        <v>1590</v>
      </c>
      <c r="R220" s="31">
        <f t="shared" si="24"/>
        <v>26.5</v>
      </c>
      <c r="U220" s="28"/>
      <c r="V220" s="28"/>
      <c r="W220" s="8"/>
      <c r="X220" s="6"/>
    </row>
    <row r="221" spans="1:24">
      <c r="A221" s="32">
        <v>45323</v>
      </c>
      <c r="B221" s="1" t="str">
        <f t="shared" si="19"/>
        <v>febrero</v>
      </c>
      <c r="C221" t="s">
        <v>105</v>
      </c>
      <c r="D221" t="s">
        <v>106</v>
      </c>
      <c r="E221" t="str">
        <f>+VLOOKUP(F221,'[1]DIVIPOLA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16">
        <v>100</v>
      </c>
      <c r="N221" s="29">
        <f t="shared" si="20"/>
        <v>3</v>
      </c>
      <c r="O221" s="30" t="str">
        <f t="shared" si="21"/>
        <v>10</v>
      </c>
      <c r="P221" s="30" t="str">
        <f t="shared" si="22"/>
        <v>0</v>
      </c>
      <c r="Q221" s="31">
        <f t="shared" si="23"/>
        <v>600</v>
      </c>
      <c r="R221" s="31">
        <f t="shared" si="24"/>
        <v>10</v>
      </c>
      <c r="U221" s="28"/>
      <c r="V221" s="28"/>
      <c r="W221" s="8"/>
      <c r="X221" s="6"/>
    </row>
    <row r="222" spans="1:24">
      <c r="A222" s="32">
        <v>45323</v>
      </c>
      <c r="B222" s="1" t="str">
        <f t="shared" si="19"/>
        <v>febrero</v>
      </c>
      <c r="C222" t="s">
        <v>105</v>
      </c>
      <c r="D222" t="s">
        <v>106</v>
      </c>
      <c r="E222" t="str">
        <f>+VLOOKUP(F222,'[1]DIVIPOLA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16">
        <v>30</v>
      </c>
      <c r="N222" s="29">
        <f t="shared" si="20"/>
        <v>2</v>
      </c>
      <c r="O222" s="30" t="str">
        <f t="shared" si="21"/>
        <v>30</v>
      </c>
      <c r="P222" s="30">
        <f t="shared" si="22"/>
        <v>0</v>
      </c>
      <c r="Q222" s="31">
        <f t="shared" si="23"/>
        <v>1800</v>
      </c>
      <c r="R222" s="31">
        <f t="shared" si="24"/>
        <v>30</v>
      </c>
      <c r="U222" s="28"/>
      <c r="V222" s="28"/>
      <c r="W222" s="8"/>
      <c r="X222" s="6"/>
    </row>
    <row r="223" spans="1:24">
      <c r="A223" s="32">
        <v>45323</v>
      </c>
      <c r="B223" s="1" t="str">
        <f t="shared" si="19"/>
        <v>febrero</v>
      </c>
      <c r="C223" t="s">
        <v>105</v>
      </c>
      <c r="D223" t="s">
        <v>106</v>
      </c>
      <c r="E223" t="str">
        <f>+VLOOKUP(F223,'[1]DIVIPOLA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16">
        <v>30</v>
      </c>
      <c r="N223" s="29">
        <f t="shared" si="20"/>
        <v>2</v>
      </c>
      <c r="O223" s="30" t="str">
        <f t="shared" si="21"/>
        <v>30</v>
      </c>
      <c r="P223" s="30">
        <f t="shared" si="22"/>
        <v>0</v>
      </c>
      <c r="Q223" s="31">
        <f t="shared" si="23"/>
        <v>1800</v>
      </c>
      <c r="R223" s="31">
        <f t="shared" si="24"/>
        <v>30</v>
      </c>
      <c r="U223" s="28"/>
      <c r="V223" s="28"/>
      <c r="W223" s="8"/>
      <c r="X223" s="6"/>
    </row>
    <row r="224" spans="1:24">
      <c r="A224" s="32">
        <v>45323</v>
      </c>
      <c r="B224" s="1" t="str">
        <f t="shared" si="19"/>
        <v>febrero</v>
      </c>
      <c r="C224" t="s">
        <v>105</v>
      </c>
      <c r="D224" t="s">
        <v>106</v>
      </c>
      <c r="E224" t="str">
        <f>+VLOOKUP(F224,'[1]DIVIPOLA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16">
        <v>400</v>
      </c>
      <c r="N224" s="29">
        <f t="shared" si="20"/>
        <v>3</v>
      </c>
      <c r="O224" s="30" t="str">
        <f t="shared" si="21"/>
        <v>40</v>
      </c>
      <c r="P224" s="30" t="str">
        <f t="shared" si="22"/>
        <v>0</v>
      </c>
      <c r="Q224" s="31">
        <f t="shared" si="23"/>
        <v>2400</v>
      </c>
      <c r="R224" s="31">
        <f t="shared" si="24"/>
        <v>40</v>
      </c>
      <c r="U224" s="28"/>
      <c r="V224" s="28"/>
      <c r="W224" s="8"/>
      <c r="X224" s="6"/>
    </row>
    <row r="225" spans="1:24">
      <c r="A225" s="32">
        <v>45323</v>
      </c>
      <c r="B225" s="1" t="str">
        <f t="shared" si="19"/>
        <v>febrero</v>
      </c>
      <c r="C225" t="s">
        <v>105</v>
      </c>
      <c r="D225" t="s">
        <v>106</v>
      </c>
      <c r="E225" t="str">
        <f>+VLOOKUP(F225,'[1]DIVIPOLA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16">
        <v>500</v>
      </c>
      <c r="N225" s="29">
        <f t="shared" si="20"/>
        <v>3</v>
      </c>
      <c r="O225" s="30" t="str">
        <f t="shared" si="21"/>
        <v>50</v>
      </c>
      <c r="P225" s="30" t="str">
        <f t="shared" si="22"/>
        <v>0</v>
      </c>
      <c r="Q225" s="31">
        <f t="shared" si="23"/>
        <v>3000</v>
      </c>
      <c r="R225" s="31">
        <f t="shared" si="24"/>
        <v>50</v>
      </c>
      <c r="U225" s="28"/>
      <c r="V225" s="28"/>
      <c r="W225" s="8"/>
      <c r="X225" s="6"/>
    </row>
    <row r="226" spans="1:24">
      <c r="A226" s="32">
        <v>45323</v>
      </c>
      <c r="B226" s="1" t="str">
        <f t="shared" si="19"/>
        <v>febrero</v>
      </c>
      <c r="C226" t="s">
        <v>105</v>
      </c>
      <c r="D226" t="s">
        <v>106</v>
      </c>
      <c r="E226" t="str">
        <f>+VLOOKUP(F226,'[1]DIVIPOLA MPIO'!$A$5:$B$1125,2,0)</f>
        <v>Tolima</v>
      </c>
      <c r="F226" t="s">
        <v>455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16">
        <v>100</v>
      </c>
      <c r="N226" s="29">
        <f t="shared" si="20"/>
        <v>3</v>
      </c>
      <c r="O226" s="30" t="str">
        <f t="shared" si="21"/>
        <v>10</v>
      </c>
      <c r="P226" s="30" t="str">
        <f t="shared" si="22"/>
        <v>0</v>
      </c>
      <c r="Q226" s="31">
        <f t="shared" si="23"/>
        <v>600</v>
      </c>
      <c r="R226" s="31">
        <f t="shared" si="24"/>
        <v>10</v>
      </c>
      <c r="U226" s="28"/>
      <c r="V226" s="28"/>
      <c r="W226" s="8"/>
      <c r="X226" s="6"/>
    </row>
    <row r="227" spans="1:24">
      <c r="A227" s="32">
        <v>45323</v>
      </c>
      <c r="B227" s="1" t="str">
        <f t="shared" si="19"/>
        <v>febrero</v>
      </c>
      <c r="C227" t="s">
        <v>105</v>
      </c>
      <c r="D227" t="s">
        <v>106</v>
      </c>
      <c r="E227" t="str">
        <f>+VLOOKUP(F227,'[1]DIVIPOLA MPIO'!$A$5:$B$1125,2,0)</f>
        <v>Tolima</v>
      </c>
      <c r="F227" t="s">
        <v>455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16">
        <v>100</v>
      </c>
      <c r="N227" s="29">
        <f t="shared" si="20"/>
        <v>3</v>
      </c>
      <c r="O227" s="30" t="str">
        <f t="shared" si="21"/>
        <v>10</v>
      </c>
      <c r="P227" s="30" t="str">
        <f t="shared" si="22"/>
        <v>0</v>
      </c>
      <c r="Q227" s="31">
        <f t="shared" si="23"/>
        <v>600</v>
      </c>
      <c r="R227" s="31">
        <f t="shared" si="24"/>
        <v>10</v>
      </c>
      <c r="U227" s="28"/>
      <c r="V227" s="28"/>
      <c r="W227" s="8"/>
      <c r="X227" s="6"/>
    </row>
    <row r="228" spans="1:24">
      <c r="A228" s="32">
        <v>45323</v>
      </c>
      <c r="B228" s="1" t="str">
        <f t="shared" si="19"/>
        <v>febrero</v>
      </c>
      <c r="C228" t="s">
        <v>105</v>
      </c>
      <c r="D228" t="s">
        <v>106</v>
      </c>
      <c r="E228" t="str">
        <f>+VLOOKUP(F228,'[1]DIVIPOLA MPIO'!$A$5:$B$1125,2,0)</f>
        <v>Tolima</v>
      </c>
      <c r="F228" t="s">
        <v>455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16">
        <v>400</v>
      </c>
      <c r="N228" s="29">
        <f t="shared" si="20"/>
        <v>3</v>
      </c>
      <c r="O228" s="30" t="str">
        <f t="shared" si="21"/>
        <v>40</v>
      </c>
      <c r="P228" s="30" t="str">
        <f t="shared" si="22"/>
        <v>0</v>
      </c>
      <c r="Q228" s="31">
        <f t="shared" si="23"/>
        <v>2400</v>
      </c>
      <c r="R228" s="31">
        <f t="shared" si="24"/>
        <v>40</v>
      </c>
      <c r="U228" s="28"/>
      <c r="V228" s="28"/>
      <c r="W228" s="8"/>
      <c r="X228" s="6"/>
    </row>
    <row r="229" spans="1:24">
      <c r="A229" s="32">
        <v>45323</v>
      </c>
      <c r="B229" s="1" t="str">
        <f t="shared" si="19"/>
        <v>febrero</v>
      </c>
      <c r="C229" t="s">
        <v>105</v>
      </c>
      <c r="D229" t="s">
        <v>106</v>
      </c>
      <c r="E229" t="str">
        <f>+VLOOKUP(F229,'[1]DIVIPOLA MPIO'!$A$5:$B$1125,2,0)</f>
        <v>Tolima</v>
      </c>
      <c r="F229" t="s">
        <v>455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16">
        <v>300</v>
      </c>
      <c r="N229" s="29">
        <f t="shared" si="20"/>
        <v>3</v>
      </c>
      <c r="O229" s="30" t="str">
        <f t="shared" si="21"/>
        <v>30</v>
      </c>
      <c r="P229" s="30" t="str">
        <f t="shared" si="22"/>
        <v>0</v>
      </c>
      <c r="Q229" s="31">
        <f t="shared" si="23"/>
        <v>1800</v>
      </c>
      <c r="R229" s="31">
        <f t="shared" si="24"/>
        <v>30</v>
      </c>
      <c r="U229" s="28"/>
      <c r="V229" s="28"/>
      <c r="W229" s="8"/>
      <c r="X229" s="6"/>
    </row>
    <row r="230" spans="1:24">
      <c r="A230" s="32">
        <v>45323</v>
      </c>
      <c r="B230" s="1" t="str">
        <f t="shared" si="19"/>
        <v>febrero</v>
      </c>
      <c r="C230" t="s">
        <v>105</v>
      </c>
      <c r="D230" t="s">
        <v>106</v>
      </c>
      <c r="E230" t="str">
        <f>+VLOOKUP(F230,'[1]DIVIPOLA MPIO'!$A$5:$B$1125,2,0)</f>
        <v>Tolima</v>
      </c>
      <c r="F230" t="s">
        <v>455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16">
        <v>800</v>
      </c>
      <c r="N230" s="29">
        <f t="shared" si="20"/>
        <v>3</v>
      </c>
      <c r="O230" s="30" t="str">
        <f t="shared" si="21"/>
        <v>80</v>
      </c>
      <c r="P230" s="30" t="str">
        <f t="shared" si="22"/>
        <v>0</v>
      </c>
      <c r="Q230" s="31">
        <f t="shared" si="23"/>
        <v>4800</v>
      </c>
      <c r="R230" s="31">
        <f t="shared" si="24"/>
        <v>80</v>
      </c>
      <c r="U230" s="28"/>
      <c r="V230" s="28"/>
      <c r="W230" s="8"/>
      <c r="X230" s="6"/>
    </row>
    <row r="231" spans="1:24">
      <c r="A231" s="32">
        <v>45323</v>
      </c>
      <c r="B231" s="1" t="str">
        <f t="shared" si="19"/>
        <v>febrero</v>
      </c>
      <c r="C231" t="s">
        <v>105</v>
      </c>
      <c r="D231" t="s">
        <v>106</v>
      </c>
      <c r="E231" t="str">
        <f>+VLOOKUP(F231,'[1]DIVIPOLA MPIO'!$A$5:$B$1125,2,0)</f>
        <v>Tolima</v>
      </c>
      <c r="F231" t="s">
        <v>455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16">
        <v>100</v>
      </c>
      <c r="N231" s="29">
        <f t="shared" si="20"/>
        <v>3</v>
      </c>
      <c r="O231" s="30" t="str">
        <f t="shared" si="21"/>
        <v>10</v>
      </c>
      <c r="P231" s="30" t="str">
        <f t="shared" si="22"/>
        <v>0</v>
      </c>
      <c r="Q231" s="31">
        <f t="shared" si="23"/>
        <v>600</v>
      </c>
      <c r="R231" s="31">
        <f t="shared" si="24"/>
        <v>10</v>
      </c>
      <c r="U231" s="28"/>
      <c r="V231" s="28"/>
      <c r="W231" s="8"/>
      <c r="X231" s="6"/>
    </row>
    <row r="232" spans="1:24">
      <c r="A232" s="32">
        <v>45323</v>
      </c>
      <c r="B232" s="1" t="str">
        <f t="shared" si="19"/>
        <v>febrero</v>
      </c>
      <c r="C232" t="s">
        <v>105</v>
      </c>
      <c r="D232" t="s">
        <v>106</v>
      </c>
      <c r="E232" t="str">
        <f>+VLOOKUP(F232,'[1]DIVIPOLA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16">
        <v>400</v>
      </c>
      <c r="N232" s="29">
        <f t="shared" si="20"/>
        <v>3</v>
      </c>
      <c r="O232" s="30" t="str">
        <f t="shared" si="21"/>
        <v>40</v>
      </c>
      <c r="P232" s="30" t="str">
        <f t="shared" si="22"/>
        <v>0</v>
      </c>
      <c r="Q232" s="31">
        <f t="shared" si="23"/>
        <v>2400</v>
      </c>
      <c r="R232" s="31">
        <f t="shared" si="24"/>
        <v>40</v>
      </c>
      <c r="U232" s="28"/>
      <c r="V232" s="28"/>
      <c r="W232" s="8"/>
      <c r="X232" s="6"/>
    </row>
    <row r="233" spans="1:24">
      <c r="A233" s="32">
        <v>45323</v>
      </c>
      <c r="B233" s="1" t="str">
        <f t="shared" si="19"/>
        <v>febrero</v>
      </c>
      <c r="C233" t="s">
        <v>105</v>
      </c>
      <c r="D233" t="s">
        <v>106</v>
      </c>
      <c r="E233" t="str">
        <f>+VLOOKUP(F233,'[1]DIVIPOLA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16">
        <v>430</v>
      </c>
      <c r="N233" s="29">
        <f t="shared" si="20"/>
        <v>3</v>
      </c>
      <c r="O233" s="30" t="str">
        <f t="shared" si="21"/>
        <v>43</v>
      </c>
      <c r="P233" s="30" t="str">
        <f t="shared" si="22"/>
        <v>0</v>
      </c>
      <c r="Q233" s="31">
        <f t="shared" si="23"/>
        <v>2580</v>
      </c>
      <c r="R233" s="31">
        <f t="shared" si="24"/>
        <v>43</v>
      </c>
      <c r="U233" s="28"/>
      <c r="V233" s="28"/>
      <c r="W233" s="8"/>
      <c r="X233" s="6"/>
    </row>
    <row r="234" spans="1:24">
      <c r="A234" s="32">
        <v>45323</v>
      </c>
      <c r="B234" s="1" t="str">
        <f t="shared" si="19"/>
        <v>febrero</v>
      </c>
      <c r="C234" t="s">
        <v>105</v>
      </c>
      <c r="D234" t="s">
        <v>106</v>
      </c>
      <c r="E234" t="str">
        <f>+VLOOKUP(F234,'[1]DIVIPOLA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16">
        <v>100</v>
      </c>
      <c r="N234" s="29">
        <f t="shared" si="20"/>
        <v>3</v>
      </c>
      <c r="O234" s="30" t="str">
        <f t="shared" si="21"/>
        <v>10</v>
      </c>
      <c r="P234" s="30" t="str">
        <f t="shared" si="22"/>
        <v>0</v>
      </c>
      <c r="Q234" s="31">
        <f t="shared" si="23"/>
        <v>600</v>
      </c>
      <c r="R234" s="31">
        <f t="shared" si="24"/>
        <v>10</v>
      </c>
      <c r="U234" s="28"/>
      <c r="V234" s="28"/>
      <c r="W234" s="8"/>
      <c r="X234" s="6"/>
    </row>
    <row r="235" spans="1:24">
      <c r="A235" s="32">
        <v>45323</v>
      </c>
      <c r="B235" s="1" t="str">
        <f t="shared" si="19"/>
        <v>febrero</v>
      </c>
      <c r="C235" t="s">
        <v>105</v>
      </c>
      <c r="D235" t="s">
        <v>106</v>
      </c>
      <c r="E235" t="str">
        <f>+VLOOKUP(F235,'[1]DIVIPOLA MPIO'!$A$5:$B$1125,2,0)</f>
        <v>Tolima</v>
      </c>
      <c r="F235" t="s">
        <v>454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16">
        <v>30</v>
      </c>
      <c r="N235" s="29">
        <f t="shared" si="20"/>
        <v>2</v>
      </c>
      <c r="O235" s="30" t="str">
        <f t="shared" si="21"/>
        <v>30</v>
      </c>
      <c r="P235" s="30">
        <f t="shared" si="22"/>
        <v>0</v>
      </c>
      <c r="Q235" s="31">
        <f t="shared" si="23"/>
        <v>1800</v>
      </c>
      <c r="R235" s="31">
        <f t="shared" si="24"/>
        <v>30</v>
      </c>
      <c r="U235" s="28"/>
      <c r="V235" s="28"/>
      <c r="W235" s="8"/>
      <c r="X235" s="6"/>
    </row>
    <row r="236" spans="1:24">
      <c r="A236" s="32">
        <v>45323</v>
      </c>
      <c r="B236" s="1" t="str">
        <f t="shared" si="19"/>
        <v>febrero</v>
      </c>
      <c r="C236" t="s">
        <v>105</v>
      </c>
      <c r="D236" t="s">
        <v>106</v>
      </c>
      <c r="E236" t="str">
        <f>+VLOOKUP(F236,'[1]DIVIPOLA MPIO'!$A$5:$B$1125,2,0)</f>
        <v>Tolima</v>
      </c>
      <c r="F236" t="s">
        <v>454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16">
        <v>200</v>
      </c>
      <c r="N236" s="29">
        <f t="shared" si="20"/>
        <v>3</v>
      </c>
      <c r="O236" s="30" t="str">
        <f t="shared" si="21"/>
        <v>20</v>
      </c>
      <c r="P236" s="30" t="str">
        <f t="shared" si="22"/>
        <v>0</v>
      </c>
      <c r="Q236" s="31">
        <f t="shared" si="23"/>
        <v>1200</v>
      </c>
      <c r="R236" s="31">
        <f t="shared" si="24"/>
        <v>20</v>
      </c>
      <c r="U236" s="28"/>
      <c r="V236" s="28"/>
      <c r="W236" s="8"/>
      <c r="X236" s="6"/>
    </row>
    <row r="237" spans="1:24">
      <c r="A237" s="32">
        <v>45323</v>
      </c>
      <c r="B237" s="1" t="str">
        <f t="shared" si="19"/>
        <v>febrero</v>
      </c>
      <c r="C237" t="s">
        <v>105</v>
      </c>
      <c r="D237" t="s">
        <v>106</v>
      </c>
      <c r="E237" t="str">
        <f>+VLOOKUP(F237,'[1]DIVIPOLA MPIO'!$A$5:$B$1125,2,0)</f>
        <v>Tolima</v>
      </c>
      <c r="F237" t="s">
        <v>454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16">
        <v>100</v>
      </c>
      <c r="N237" s="29">
        <f t="shared" si="20"/>
        <v>3</v>
      </c>
      <c r="O237" s="30" t="str">
        <f t="shared" si="21"/>
        <v>10</v>
      </c>
      <c r="P237" s="30" t="str">
        <f t="shared" si="22"/>
        <v>0</v>
      </c>
      <c r="Q237" s="31">
        <f t="shared" si="23"/>
        <v>600</v>
      </c>
      <c r="R237" s="31">
        <f t="shared" si="24"/>
        <v>10</v>
      </c>
      <c r="U237" s="28"/>
      <c r="V237" s="28"/>
      <c r="W237" s="8"/>
      <c r="X237" s="6"/>
    </row>
    <row r="238" spans="1:24">
      <c r="A238" s="32">
        <v>45323</v>
      </c>
      <c r="B238" s="1" t="str">
        <f t="shared" si="19"/>
        <v>febrero</v>
      </c>
      <c r="C238" t="s">
        <v>105</v>
      </c>
      <c r="D238" t="s">
        <v>106</v>
      </c>
      <c r="E238" t="str">
        <f>+VLOOKUP(F238,'[1]DIVIPOLA MPIO'!$A$5:$B$1125,2,0)</f>
        <v>Tolima</v>
      </c>
      <c r="F238" t="s">
        <v>454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16">
        <v>500</v>
      </c>
      <c r="N238" s="29">
        <f t="shared" si="20"/>
        <v>3</v>
      </c>
      <c r="O238" s="30" t="str">
        <f t="shared" si="21"/>
        <v>50</v>
      </c>
      <c r="P238" s="30" t="str">
        <f t="shared" si="22"/>
        <v>0</v>
      </c>
      <c r="Q238" s="31">
        <f t="shared" si="23"/>
        <v>3000</v>
      </c>
      <c r="R238" s="31">
        <f t="shared" si="24"/>
        <v>50</v>
      </c>
      <c r="U238" s="28"/>
      <c r="V238" s="28"/>
      <c r="W238" s="8"/>
      <c r="X238" s="6"/>
    </row>
    <row r="239" spans="1:24">
      <c r="A239" s="32">
        <v>45323</v>
      </c>
      <c r="B239" s="1" t="str">
        <f t="shared" si="19"/>
        <v>febrero</v>
      </c>
      <c r="C239" t="s">
        <v>105</v>
      </c>
      <c r="D239" t="s">
        <v>106</v>
      </c>
      <c r="E239" t="str">
        <f>+VLOOKUP(F239,'[1]DIVIPOLA MPIO'!$A$5:$B$1125,2,0)</f>
        <v>Tolima</v>
      </c>
      <c r="F239" t="s">
        <v>454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16">
        <v>30</v>
      </c>
      <c r="N239" s="29">
        <f t="shared" si="20"/>
        <v>2</v>
      </c>
      <c r="O239" s="30" t="str">
        <f t="shared" si="21"/>
        <v>30</v>
      </c>
      <c r="P239" s="30">
        <f t="shared" si="22"/>
        <v>0</v>
      </c>
      <c r="Q239" s="31">
        <f t="shared" si="23"/>
        <v>1800</v>
      </c>
      <c r="R239" s="31">
        <f t="shared" si="24"/>
        <v>30</v>
      </c>
      <c r="U239" s="28"/>
      <c r="V239" s="28"/>
      <c r="W239" s="8"/>
      <c r="X239" s="6"/>
    </row>
    <row r="240" spans="1:24">
      <c r="A240" s="32">
        <v>45323</v>
      </c>
      <c r="B240" s="1" t="str">
        <f t="shared" si="19"/>
        <v>febrero</v>
      </c>
      <c r="C240" t="s">
        <v>105</v>
      </c>
      <c r="D240" t="s">
        <v>106</v>
      </c>
      <c r="E240" t="str">
        <f>+VLOOKUP(F240,'[1]DIVIPOLA MPIO'!$A$5:$B$1125,2,0)</f>
        <v>Tolima</v>
      </c>
      <c r="F240" t="s">
        <v>454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16">
        <v>30</v>
      </c>
      <c r="N240" s="29">
        <f t="shared" si="20"/>
        <v>2</v>
      </c>
      <c r="O240" s="30" t="str">
        <f t="shared" si="21"/>
        <v>30</v>
      </c>
      <c r="P240" s="30">
        <f t="shared" si="22"/>
        <v>0</v>
      </c>
      <c r="Q240" s="31">
        <f t="shared" si="23"/>
        <v>1800</v>
      </c>
      <c r="R240" s="31">
        <f t="shared" si="24"/>
        <v>30</v>
      </c>
      <c r="U240" s="28"/>
      <c r="V240" s="28"/>
      <c r="W240" s="8"/>
      <c r="X240" s="6"/>
    </row>
    <row r="241" spans="1:24">
      <c r="A241" s="32">
        <v>45323</v>
      </c>
      <c r="B241" s="1" t="str">
        <f t="shared" si="19"/>
        <v>febrero</v>
      </c>
      <c r="C241" t="s">
        <v>105</v>
      </c>
      <c r="D241" t="s">
        <v>106</v>
      </c>
      <c r="E241" t="str">
        <f>+VLOOKUP(F241,'[1]DIVIPOLA MPIO'!$A$5:$B$1125,2,0)</f>
        <v>Tolima</v>
      </c>
      <c r="F241" t="s">
        <v>454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16">
        <v>30</v>
      </c>
      <c r="N241" s="29">
        <f t="shared" si="20"/>
        <v>2</v>
      </c>
      <c r="O241" s="30" t="str">
        <f t="shared" si="21"/>
        <v>30</v>
      </c>
      <c r="P241" s="30">
        <f t="shared" si="22"/>
        <v>0</v>
      </c>
      <c r="Q241" s="31">
        <f t="shared" si="23"/>
        <v>1800</v>
      </c>
      <c r="R241" s="31">
        <f t="shared" si="24"/>
        <v>30</v>
      </c>
      <c r="U241" s="28"/>
      <c r="V241" s="28"/>
      <c r="W241" s="8"/>
      <c r="X241" s="6"/>
    </row>
    <row r="242" spans="1:24">
      <c r="A242" s="32">
        <v>45323</v>
      </c>
      <c r="B242" s="1" t="str">
        <f t="shared" si="19"/>
        <v>febrero</v>
      </c>
      <c r="C242" t="s">
        <v>105</v>
      </c>
      <c r="D242" t="s">
        <v>106</v>
      </c>
      <c r="E242" t="str">
        <f>+VLOOKUP(F242,'[1]DIVIPOLA MPIO'!$A$5:$B$1125,2,0)</f>
        <v>Tolima</v>
      </c>
      <c r="F242" t="s">
        <v>454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16">
        <v>100</v>
      </c>
      <c r="N242" s="29">
        <f t="shared" si="20"/>
        <v>3</v>
      </c>
      <c r="O242" s="30" t="str">
        <f t="shared" si="21"/>
        <v>10</v>
      </c>
      <c r="P242" s="30" t="str">
        <f t="shared" si="22"/>
        <v>0</v>
      </c>
      <c r="Q242" s="31">
        <f t="shared" si="23"/>
        <v>600</v>
      </c>
      <c r="R242" s="31">
        <f t="shared" si="24"/>
        <v>10</v>
      </c>
      <c r="U242" s="28"/>
      <c r="V242" s="28"/>
      <c r="W242" s="8"/>
      <c r="X242" s="6"/>
    </row>
    <row r="243" spans="1:24">
      <c r="A243" s="32">
        <v>45323</v>
      </c>
      <c r="B243" s="1" t="str">
        <f t="shared" si="19"/>
        <v>febrero</v>
      </c>
      <c r="C243" t="s">
        <v>105</v>
      </c>
      <c r="D243" t="s">
        <v>106</v>
      </c>
      <c r="E243" t="str">
        <f>+VLOOKUP(F243,'[1]DIVIPOLA MPIO'!$A$5:$B$1125,2,0)</f>
        <v>Tolima</v>
      </c>
      <c r="F243" t="s">
        <v>454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16">
        <v>100</v>
      </c>
      <c r="N243" s="29">
        <f t="shared" si="20"/>
        <v>3</v>
      </c>
      <c r="O243" s="30" t="str">
        <f t="shared" si="21"/>
        <v>10</v>
      </c>
      <c r="P243" s="30" t="str">
        <f t="shared" si="22"/>
        <v>0</v>
      </c>
      <c r="Q243" s="31">
        <f t="shared" si="23"/>
        <v>600</v>
      </c>
      <c r="R243" s="31">
        <f t="shared" si="24"/>
        <v>10</v>
      </c>
      <c r="U243" s="28"/>
      <c r="V243" s="28"/>
      <c r="W243" s="8"/>
      <c r="X243" s="6"/>
    </row>
    <row r="244" spans="1:24">
      <c r="A244" s="32">
        <v>45323</v>
      </c>
      <c r="B244" s="1" t="str">
        <f t="shared" si="19"/>
        <v>febrero</v>
      </c>
      <c r="C244" t="s">
        <v>105</v>
      </c>
      <c r="D244" t="s">
        <v>106</v>
      </c>
      <c r="E244" t="str">
        <f>+VLOOKUP(F244,'[1]DIVIPOLA MPIO'!$A$5:$B$1125,2,0)</f>
        <v>Tolima</v>
      </c>
      <c r="F244" t="s">
        <v>454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16">
        <v>100</v>
      </c>
      <c r="N244" s="29">
        <f t="shared" si="20"/>
        <v>3</v>
      </c>
      <c r="O244" s="30" t="str">
        <f t="shared" si="21"/>
        <v>10</v>
      </c>
      <c r="P244" s="30" t="str">
        <f t="shared" si="22"/>
        <v>0</v>
      </c>
      <c r="Q244" s="31">
        <f t="shared" si="23"/>
        <v>600</v>
      </c>
      <c r="R244" s="31">
        <f t="shared" si="24"/>
        <v>10</v>
      </c>
      <c r="U244" s="28"/>
      <c r="V244" s="28"/>
      <c r="W244" s="8"/>
      <c r="X244" s="6"/>
    </row>
    <row r="245" spans="1:24">
      <c r="A245" s="32">
        <v>45323</v>
      </c>
      <c r="B245" s="1" t="str">
        <f t="shared" si="19"/>
        <v>febrero</v>
      </c>
      <c r="C245" t="s">
        <v>105</v>
      </c>
      <c r="D245" t="s">
        <v>106</v>
      </c>
      <c r="E245" t="str">
        <f>+VLOOKUP(F245,'[1]DIVIPOLA MPIO'!$A$5:$B$1125,2,0)</f>
        <v>Tolima</v>
      </c>
      <c r="F245" t="s">
        <v>454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16">
        <v>30</v>
      </c>
      <c r="N245" s="29">
        <f t="shared" si="20"/>
        <v>2</v>
      </c>
      <c r="O245" s="30" t="str">
        <f t="shared" si="21"/>
        <v>30</v>
      </c>
      <c r="P245" s="30">
        <f t="shared" si="22"/>
        <v>0</v>
      </c>
      <c r="Q245" s="31">
        <f t="shared" si="23"/>
        <v>1800</v>
      </c>
      <c r="R245" s="31">
        <f t="shared" si="24"/>
        <v>30</v>
      </c>
      <c r="U245" s="28"/>
      <c r="V245" s="28"/>
      <c r="W245" s="8"/>
      <c r="X245" s="6"/>
    </row>
    <row r="246" spans="1:24">
      <c r="A246" s="32">
        <v>45323</v>
      </c>
      <c r="B246" s="1" t="str">
        <f t="shared" si="19"/>
        <v>febrero</v>
      </c>
      <c r="C246" t="s">
        <v>105</v>
      </c>
      <c r="D246" t="s">
        <v>106</v>
      </c>
      <c r="E246" t="str">
        <f>+VLOOKUP(F246,'[1]DIVIPOLA MPIO'!$A$5:$B$1125,2,0)</f>
        <v>Tolima</v>
      </c>
      <c r="F246" t="s">
        <v>454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16">
        <v>600</v>
      </c>
      <c r="N246" s="29">
        <f t="shared" si="20"/>
        <v>3</v>
      </c>
      <c r="O246" s="30" t="str">
        <f t="shared" si="21"/>
        <v>60</v>
      </c>
      <c r="P246" s="30" t="str">
        <f t="shared" si="22"/>
        <v>0</v>
      </c>
      <c r="Q246" s="31">
        <f t="shared" si="23"/>
        <v>3600</v>
      </c>
      <c r="R246" s="31">
        <f t="shared" si="24"/>
        <v>60</v>
      </c>
      <c r="U246" s="28"/>
      <c r="V246" s="28"/>
      <c r="W246" s="8"/>
      <c r="X246" s="6"/>
    </row>
    <row r="247" spans="1:24">
      <c r="A247" s="32">
        <v>45323</v>
      </c>
      <c r="B247" s="1" t="str">
        <f t="shared" si="19"/>
        <v>febrero</v>
      </c>
      <c r="C247" t="s">
        <v>105</v>
      </c>
      <c r="D247" t="s">
        <v>106</v>
      </c>
      <c r="E247" t="str">
        <f>+VLOOKUP(F247,'[1]DIVIPOLA MPIO'!$A$5:$B$1125,2,0)</f>
        <v>Tolima</v>
      </c>
      <c r="F247" t="s">
        <v>454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16">
        <v>130</v>
      </c>
      <c r="N247" s="29">
        <f t="shared" si="20"/>
        <v>3</v>
      </c>
      <c r="O247" s="30" t="str">
        <f t="shared" si="21"/>
        <v>13</v>
      </c>
      <c r="P247" s="30" t="str">
        <f t="shared" si="22"/>
        <v>0</v>
      </c>
      <c r="Q247" s="31">
        <f t="shared" si="23"/>
        <v>780</v>
      </c>
      <c r="R247" s="31">
        <f t="shared" si="24"/>
        <v>13</v>
      </c>
      <c r="U247" s="28"/>
      <c r="V247" s="28"/>
      <c r="W247" s="8"/>
      <c r="X247" s="6"/>
    </row>
    <row r="248" spans="1:24">
      <c r="A248" s="32">
        <v>45323</v>
      </c>
      <c r="B248" s="1" t="str">
        <f t="shared" si="19"/>
        <v>febrero</v>
      </c>
      <c r="C248" t="s">
        <v>105</v>
      </c>
      <c r="D248" t="s">
        <v>106</v>
      </c>
      <c r="E248" t="str">
        <f>+VLOOKUP(F248,'[1]DIVIPOLA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16">
        <v>300</v>
      </c>
      <c r="N248" s="29">
        <f t="shared" si="20"/>
        <v>3</v>
      </c>
      <c r="O248" s="30" t="str">
        <f t="shared" si="21"/>
        <v>30</v>
      </c>
      <c r="P248" s="30" t="str">
        <f t="shared" si="22"/>
        <v>0</v>
      </c>
      <c r="Q248" s="31">
        <f t="shared" si="23"/>
        <v>1800</v>
      </c>
      <c r="R248" s="31">
        <f t="shared" si="24"/>
        <v>30</v>
      </c>
      <c r="U248" s="28"/>
      <c r="V248" s="28"/>
      <c r="W248" s="8"/>
      <c r="X248" s="6"/>
    </row>
    <row r="249" spans="1:24">
      <c r="A249" s="32">
        <v>45323</v>
      </c>
      <c r="B249" s="1" t="str">
        <f t="shared" si="19"/>
        <v>febrero</v>
      </c>
      <c r="C249" t="s">
        <v>105</v>
      </c>
      <c r="D249" t="s">
        <v>106</v>
      </c>
      <c r="E249" t="str">
        <f>+VLOOKUP(F249,'[1]DIVIPOLA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16">
        <v>600</v>
      </c>
      <c r="N249" s="29">
        <f t="shared" si="20"/>
        <v>3</v>
      </c>
      <c r="O249" s="30" t="str">
        <f t="shared" si="21"/>
        <v>60</v>
      </c>
      <c r="P249" s="30" t="str">
        <f t="shared" si="22"/>
        <v>0</v>
      </c>
      <c r="Q249" s="31">
        <f t="shared" si="23"/>
        <v>3600</v>
      </c>
      <c r="R249" s="31">
        <f t="shared" si="24"/>
        <v>60</v>
      </c>
      <c r="U249" s="28"/>
      <c r="V249" s="28"/>
      <c r="W249" s="8"/>
      <c r="X249" s="6"/>
    </row>
    <row r="250" spans="1:24">
      <c r="A250" s="32">
        <v>45323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16">
        <v>30</v>
      </c>
      <c r="N250" s="29">
        <f t="shared" si="20"/>
        <v>2</v>
      </c>
      <c r="O250" s="30" t="str">
        <f t="shared" si="21"/>
        <v>30</v>
      </c>
      <c r="P250" s="30">
        <f t="shared" si="22"/>
        <v>0</v>
      </c>
      <c r="Q250" s="31">
        <f t="shared" si="23"/>
        <v>1800</v>
      </c>
      <c r="R250" s="31">
        <f t="shared" si="24"/>
        <v>30</v>
      </c>
      <c r="U250" s="28"/>
      <c r="V250" s="28"/>
      <c r="W250" s="8"/>
      <c r="X250" s="6"/>
    </row>
    <row r="251" spans="1:24">
      <c r="A251" s="32">
        <v>45323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16">
        <v>100</v>
      </c>
      <c r="N251" s="29">
        <f t="shared" si="20"/>
        <v>3</v>
      </c>
      <c r="O251" s="30" t="str">
        <f t="shared" si="21"/>
        <v>10</v>
      </c>
      <c r="P251" s="30" t="str">
        <f t="shared" si="22"/>
        <v>0</v>
      </c>
      <c r="Q251" s="31">
        <f t="shared" si="23"/>
        <v>600</v>
      </c>
      <c r="R251" s="31">
        <f t="shared" si="24"/>
        <v>10</v>
      </c>
      <c r="U251" s="28"/>
      <c r="V251" s="28"/>
      <c r="W251" s="8"/>
      <c r="X251" s="6"/>
    </row>
    <row r="252" spans="1:24">
      <c r="A252" s="32">
        <v>45323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16">
        <v>100</v>
      </c>
      <c r="N252" s="29">
        <f t="shared" si="20"/>
        <v>3</v>
      </c>
      <c r="O252" s="30" t="str">
        <f t="shared" si="21"/>
        <v>10</v>
      </c>
      <c r="P252" s="30" t="str">
        <f t="shared" si="22"/>
        <v>0</v>
      </c>
      <c r="Q252" s="31">
        <f t="shared" si="23"/>
        <v>600</v>
      </c>
      <c r="R252" s="31">
        <f t="shared" si="24"/>
        <v>10</v>
      </c>
      <c r="U252" s="28"/>
      <c r="V252" s="28"/>
      <c r="W252" s="8"/>
      <c r="X252" s="6"/>
    </row>
    <row r="253" spans="1:24">
      <c r="A253" s="32">
        <v>45323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16">
        <v>30</v>
      </c>
      <c r="N253" s="29">
        <f t="shared" si="20"/>
        <v>2</v>
      </c>
      <c r="O253" s="30" t="str">
        <f t="shared" si="21"/>
        <v>30</v>
      </c>
      <c r="P253" s="30">
        <f t="shared" si="22"/>
        <v>0</v>
      </c>
      <c r="Q253" s="31">
        <f t="shared" si="23"/>
        <v>1800</v>
      </c>
      <c r="R253" s="31">
        <f t="shared" si="24"/>
        <v>30</v>
      </c>
      <c r="U253" s="28"/>
      <c r="V253" s="28"/>
      <c r="W253" s="8"/>
      <c r="X253" s="6"/>
    </row>
    <row r="254" spans="1:24">
      <c r="A254" s="32">
        <v>45323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16">
        <v>400</v>
      </c>
      <c r="N254" s="29">
        <f t="shared" si="20"/>
        <v>3</v>
      </c>
      <c r="O254" s="30" t="str">
        <f t="shared" si="21"/>
        <v>40</v>
      </c>
      <c r="P254" s="30" t="str">
        <f t="shared" si="22"/>
        <v>0</v>
      </c>
      <c r="Q254" s="31">
        <f t="shared" si="23"/>
        <v>2400</v>
      </c>
      <c r="R254" s="31">
        <f t="shared" si="24"/>
        <v>40</v>
      </c>
      <c r="U254" s="28"/>
      <c r="V254" s="28"/>
      <c r="W254" s="8"/>
      <c r="X254" s="6"/>
    </row>
    <row r="255" spans="1:24">
      <c r="A255" s="32">
        <v>45323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16">
        <v>30</v>
      </c>
      <c r="N255" s="29">
        <f t="shared" si="20"/>
        <v>2</v>
      </c>
      <c r="O255" s="30" t="str">
        <f t="shared" si="21"/>
        <v>30</v>
      </c>
      <c r="P255" s="30">
        <f t="shared" si="22"/>
        <v>0</v>
      </c>
      <c r="Q255" s="31">
        <f t="shared" si="23"/>
        <v>1800</v>
      </c>
      <c r="R255" s="31">
        <f t="shared" si="24"/>
        <v>30</v>
      </c>
      <c r="U255" s="28"/>
      <c r="V255" s="28"/>
      <c r="W255" s="8"/>
      <c r="X255" s="6"/>
    </row>
    <row r="256" spans="1:24">
      <c r="A256" s="32">
        <v>45323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16">
        <v>930</v>
      </c>
      <c r="N256" s="29">
        <f t="shared" si="20"/>
        <v>3</v>
      </c>
      <c r="O256" s="30" t="str">
        <f t="shared" si="21"/>
        <v>93</v>
      </c>
      <c r="P256" s="30" t="str">
        <f t="shared" si="22"/>
        <v>0</v>
      </c>
      <c r="Q256" s="31">
        <f t="shared" si="23"/>
        <v>5580</v>
      </c>
      <c r="R256" s="31">
        <f t="shared" si="24"/>
        <v>93</v>
      </c>
      <c r="U256" s="28"/>
      <c r="V256" s="28"/>
      <c r="W256" s="8"/>
      <c r="X256" s="6"/>
    </row>
    <row r="257" spans="1:24">
      <c r="A257" s="32">
        <v>45323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16">
        <v>30</v>
      </c>
      <c r="N257" s="29">
        <f t="shared" si="20"/>
        <v>2</v>
      </c>
      <c r="O257" s="30" t="str">
        <f t="shared" si="21"/>
        <v>30</v>
      </c>
      <c r="P257" s="30">
        <f t="shared" si="22"/>
        <v>0</v>
      </c>
      <c r="Q257" s="31">
        <f t="shared" si="23"/>
        <v>1800</v>
      </c>
      <c r="R257" s="31">
        <f t="shared" si="24"/>
        <v>30</v>
      </c>
      <c r="U257" s="28"/>
      <c r="V257" s="28"/>
      <c r="W257" s="8"/>
      <c r="X257" s="6"/>
    </row>
    <row r="258" spans="1:24">
      <c r="A258" s="32">
        <v>45323</v>
      </c>
      <c r="B258" s="1" t="str">
        <f t="shared" si="19"/>
        <v>febrero</v>
      </c>
      <c r="C258" t="s">
        <v>275</v>
      </c>
      <c r="D258" t="s">
        <v>276</v>
      </c>
      <c r="E258" t="str">
        <f>+VLOOKUP(F258,'[1]DIVIPOLA MPIO'!$A$5:$B$1125,2,0)</f>
        <v>Casanare</v>
      </c>
      <c r="F258" t="s">
        <v>201</v>
      </c>
      <c r="G258" t="s">
        <v>277</v>
      </c>
      <c r="H258" t="s">
        <v>278</v>
      </c>
      <c r="I258" t="s">
        <v>92</v>
      </c>
      <c r="J258" t="s">
        <v>16</v>
      </c>
      <c r="K258" s="2">
        <v>0</v>
      </c>
      <c r="L258" s="2">
        <v>0</v>
      </c>
      <c r="M258" s="16">
        <v>0</v>
      </c>
      <c r="N258" s="29">
        <f t="shared" si="20"/>
        <v>1</v>
      </c>
      <c r="O258" s="30" t="str">
        <f t="shared" si="21"/>
        <v>0</v>
      </c>
      <c r="P258" s="30">
        <f t="shared" si="22"/>
        <v>0</v>
      </c>
      <c r="Q258" s="31">
        <f t="shared" si="23"/>
        <v>0</v>
      </c>
      <c r="R258" s="31">
        <f t="shared" si="24"/>
        <v>0</v>
      </c>
      <c r="U258" s="28"/>
      <c r="V258" s="28"/>
      <c r="W258" s="8"/>
      <c r="X258" s="6"/>
    </row>
    <row r="259" spans="1:24">
      <c r="A259" s="32">
        <v>45323</v>
      </c>
      <c r="B259" s="1" t="str">
        <f t="shared" ref="B259:B322" si="25">TEXT(A259,"mmmm")</f>
        <v>febrero</v>
      </c>
      <c r="C259" t="s">
        <v>275</v>
      </c>
      <c r="D259" t="s">
        <v>276</v>
      </c>
      <c r="E259" t="str">
        <f>+VLOOKUP(F259,'[1]DIVIPOLA MPIO'!$A$5:$B$1125,2,0)</f>
        <v>Casanare</v>
      </c>
      <c r="F259" t="s">
        <v>201</v>
      </c>
      <c r="G259" t="s">
        <v>277</v>
      </c>
      <c r="H259" t="s">
        <v>279</v>
      </c>
      <c r="I259" t="s">
        <v>15</v>
      </c>
      <c r="J259" t="s">
        <v>16</v>
      </c>
      <c r="K259" s="2">
        <v>0</v>
      </c>
      <c r="L259" s="2">
        <v>0</v>
      </c>
      <c r="M259" s="16">
        <v>0</v>
      </c>
      <c r="N259" s="29">
        <f t="shared" ref="N259:N322" si="26">LEN($M259)</f>
        <v>1</v>
      </c>
      <c r="O259" s="30" t="str">
        <f t="shared" ref="O259:O322" si="27">IF(N259="1",$M259,IF(N259=2,LEFT($M259,2),LEFT($M259,2)))</f>
        <v>0</v>
      </c>
      <c r="P259" s="30">
        <f t="shared" ref="P259:P322" si="28">IF(N259&lt;=2,0,MID($M259,3,3))</f>
        <v>0</v>
      </c>
      <c r="Q259" s="31">
        <f t="shared" ref="Q259:Q322" si="29">(O259*60)+P259</f>
        <v>0</v>
      </c>
      <c r="R259" s="31">
        <f t="shared" ref="R259:R322" si="30">+Q259/60</f>
        <v>0</v>
      </c>
      <c r="U259" s="28"/>
      <c r="V259" s="28"/>
      <c r="W259" s="8"/>
      <c r="X259" s="6"/>
    </row>
    <row r="260" spans="1:24">
      <c r="A260" s="32">
        <v>45323</v>
      </c>
      <c r="B260" s="1" t="str">
        <f t="shared" si="25"/>
        <v>febrero</v>
      </c>
      <c r="C260" t="s">
        <v>275</v>
      </c>
      <c r="D260" t="s">
        <v>276</v>
      </c>
      <c r="E260" t="str">
        <f>+VLOOKUP(F260,'[1]DIVIPOLA MPIO'!$A$5:$B$1125,2,0)</f>
        <v>Casanare</v>
      </c>
      <c r="F260" t="s">
        <v>201</v>
      </c>
      <c r="G260" t="s">
        <v>277</v>
      </c>
      <c r="H260" t="s">
        <v>280</v>
      </c>
      <c r="I260" t="s">
        <v>15</v>
      </c>
      <c r="J260" t="s">
        <v>16</v>
      </c>
      <c r="K260" s="2">
        <v>0</v>
      </c>
      <c r="L260" s="2">
        <v>0</v>
      </c>
      <c r="M260" s="16">
        <v>0</v>
      </c>
      <c r="N260" s="29">
        <f t="shared" si="26"/>
        <v>1</v>
      </c>
      <c r="O260" s="30" t="str">
        <f t="shared" si="27"/>
        <v>0</v>
      </c>
      <c r="P260" s="30">
        <f t="shared" si="28"/>
        <v>0</v>
      </c>
      <c r="Q260" s="31">
        <f t="shared" si="29"/>
        <v>0</v>
      </c>
      <c r="R260" s="31">
        <f t="shared" si="30"/>
        <v>0</v>
      </c>
      <c r="U260" s="28"/>
      <c r="V260" s="28"/>
      <c r="W260" s="8"/>
      <c r="X260" s="6"/>
    </row>
    <row r="261" spans="1:24">
      <c r="A261" s="32">
        <v>45323</v>
      </c>
      <c r="B261" s="1" t="str">
        <f t="shared" si="25"/>
        <v>febrero</v>
      </c>
      <c r="C261" t="s">
        <v>151</v>
      </c>
      <c r="D261" t="s">
        <v>152</v>
      </c>
      <c r="E261" t="str">
        <f>+VLOOKUP(F261,'[1]DIVIPOLA MPIO'!$A$5:$B$1125,2,0)</f>
        <v>Casanare</v>
      </c>
      <c r="F261" t="s">
        <v>458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16">
        <v>24</v>
      </c>
      <c r="N261" s="29">
        <f t="shared" si="26"/>
        <v>2</v>
      </c>
      <c r="O261" s="30" t="str">
        <f t="shared" si="27"/>
        <v>24</v>
      </c>
      <c r="P261" s="30">
        <f t="shared" si="28"/>
        <v>0</v>
      </c>
      <c r="Q261" s="31">
        <f t="shared" si="29"/>
        <v>1440</v>
      </c>
      <c r="R261" s="31">
        <f t="shared" si="30"/>
        <v>24</v>
      </c>
      <c r="U261" s="28"/>
      <c r="V261" s="28"/>
      <c r="W261" s="8"/>
      <c r="X261" s="6"/>
    </row>
    <row r="262" spans="1:24">
      <c r="A262" s="32">
        <v>45323</v>
      </c>
      <c r="B262" s="1" t="str">
        <f t="shared" si="25"/>
        <v>febrero</v>
      </c>
      <c r="C262" t="s">
        <v>151</v>
      </c>
      <c r="D262" t="s">
        <v>152</v>
      </c>
      <c r="E262" t="str">
        <f>+VLOOKUP(F262,'[1]DIVIPOLA MPIO'!$A$5:$B$1125,2,0)</f>
        <v>Casanare</v>
      </c>
      <c r="F262" t="s">
        <v>458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16">
        <v>550</v>
      </c>
      <c r="N262" s="29">
        <f t="shared" si="26"/>
        <v>3</v>
      </c>
      <c r="O262" s="30" t="str">
        <f t="shared" si="27"/>
        <v>55</v>
      </c>
      <c r="P262" s="30" t="str">
        <f t="shared" si="28"/>
        <v>0</v>
      </c>
      <c r="Q262" s="31">
        <f t="shared" si="29"/>
        <v>3300</v>
      </c>
      <c r="R262" s="31">
        <f t="shared" si="30"/>
        <v>55</v>
      </c>
      <c r="U262" s="28"/>
      <c r="V262" s="28"/>
      <c r="W262" s="8"/>
      <c r="X262" s="6"/>
    </row>
    <row r="263" spans="1:24">
      <c r="A263" s="32">
        <v>45323</v>
      </c>
      <c r="B263" s="1" t="str">
        <f t="shared" si="25"/>
        <v>febrero</v>
      </c>
      <c r="C263" t="s">
        <v>151</v>
      </c>
      <c r="D263" t="s">
        <v>152</v>
      </c>
      <c r="E263" t="str">
        <f>+VLOOKUP(F263,'[1]DIVIPOLA MPIO'!$A$5:$B$1125,2,0)</f>
        <v>Meta</v>
      </c>
      <c r="F263" t="s">
        <v>456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16">
        <v>2230</v>
      </c>
      <c r="N263" s="29">
        <f t="shared" si="26"/>
        <v>4</v>
      </c>
      <c r="O263" s="30" t="str">
        <f t="shared" si="27"/>
        <v>22</v>
      </c>
      <c r="P263" s="30" t="str">
        <f t="shared" si="28"/>
        <v>30</v>
      </c>
      <c r="Q263" s="31">
        <f t="shared" si="29"/>
        <v>1350</v>
      </c>
      <c r="R263" s="31">
        <f t="shared" si="30"/>
        <v>22.5</v>
      </c>
      <c r="U263" s="28"/>
      <c r="V263" s="28"/>
      <c r="W263" s="8"/>
      <c r="X263" s="6"/>
    </row>
    <row r="264" spans="1:24">
      <c r="A264" s="32">
        <v>45323</v>
      </c>
      <c r="B264" s="1" t="str">
        <f t="shared" si="25"/>
        <v>febrero</v>
      </c>
      <c r="C264" t="s">
        <v>151</v>
      </c>
      <c r="D264" t="s">
        <v>152</v>
      </c>
      <c r="E264" t="str">
        <f>+VLOOKUP(F264,'[1]DIVIPOLA MPIO'!$A$5:$B$1125,2,0)</f>
        <v>Meta</v>
      </c>
      <c r="F264" t="s">
        <v>456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16">
        <v>730</v>
      </c>
      <c r="N264" s="29">
        <f t="shared" si="26"/>
        <v>3</v>
      </c>
      <c r="O264" s="30" t="str">
        <f t="shared" si="27"/>
        <v>73</v>
      </c>
      <c r="P264" s="30" t="str">
        <f t="shared" si="28"/>
        <v>0</v>
      </c>
      <c r="Q264" s="31">
        <f t="shared" si="29"/>
        <v>4380</v>
      </c>
      <c r="R264" s="31">
        <f t="shared" si="30"/>
        <v>73</v>
      </c>
      <c r="U264" s="28"/>
      <c r="V264" s="28"/>
      <c r="W264" s="8"/>
      <c r="X264" s="6"/>
    </row>
    <row r="265" spans="1:24">
      <c r="A265" s="32">
        <v>45323</v>
      </c>
      <c r="B265" s="1" t="str">
        <f t="shared" si="25"/>
        <v>febrero</v>
      </c>
      <c r="C265" t="s">
        <v>162</v>
      </c>
      <c r="D265" t="s">
        <v>163</v>
      </c>
      <c r="E265" t="str">
        <f>+VLOOKUP(F265,'[1]DIVIPOLA MPIO'!$A$5:$B$1125,2,0)</f>
        <v>Arauca</v>
      </c>
      <c r="F265" t="s">
        <v>510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16">
        <v>0</v>
      </c>
      <c r="N265" s="29">
        <f t="shared" si="26"/>
        <v>1</v>
      </c>
      <c r="O265" s="30" t="str">
        <f t="shared" si="27"/>
        <v>0</v>
      </c>
      <c r="P265" s="30">
        <f t="shared" si="28"/>
        <v>0</v>
      </c>
      <c r="Q265" s="31">
        <f t="shared" si="29"/>
        <v>0</v>
      </c>
      <c r="R265" s="31">
        <f t="shared" si="30"/>
        <v>0</v>
      </c>
      <c r="U265" s="28"/>
      <c r="V265" s="28"/>
      <c r="W265" s="8"/>
      <c r="X265" s="6"/>
    </row>
    <row r="266" spans="1:24">
      <c r="A266" s="32">
        <v>45323</v>
      </c>
      <c r="B266" s="1" t="str">
        <f t="shared" si="25"/>
        <v>febrero</v>
      </c>
      <c r="C266" t="s">
        <v>167</v>
      </c>
      <c r="D266" t="s">
        <v>168</v>
      </c>
      <c r="E266" t="str">
        <f>+VLOOKUP(F266,'[1]DIVIPOLA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16">
        <v>33</v>
      </c>
      <c r="N266" s="29">
        <f t="shared" si="26"/>
        <v>2</v>
      </c>
      <c r="O266" s="30" t="str">
        <f t="shared" si="27"/>
        <v>33</v>
      </c>
      <c r="P266" s="30">
        <f t="shared" si="28"/>
        <v>0</v>
      </c>
      <c r="Q266" s="31">
        <f t="shared" si="29"/>
        <v>1980</v>
      </c>
      <c r="R266" s="31">
        <f t="shared" si="30"/>
        <v>33</v>
      </c>
      <c r="U266" s="28"/>
      <c r="V266" s="28"/>
      <c r="W266" s="8"/>
      <c r="X266" s="6"/>
    </row>
    <row r="267" spans="1:24">
      <c r="A267" s="32">
        <v>45323</v>
      </c>
      <c r="B267" s="1" t="str">
        <f t="shared" si="25"/>
        <v>febrero</v>
      </c>
      <c r="C267" t="s">
        <v>281</v>
      </c>
      <c r="D267" t="s">
        <v>282</v>
      </c>
      <c r="E267" t="str">
        <f>+VLOOKUP(F267,'[1]DIVIPOLA MPIO'!$A$5:$B$1125,2,0)</f>
        <v>Meta</v>
      </c>
      <c r="F267" t="s">
        <v>456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16">
        <v>8</v>
      </c>
      <c r="N267" s="29">
        <f t="shared" si="26"/>
        <v>1</v>
      </c>
      <c r="O267" s="30" t="str">
        <f t="shared" si="27"/>
        <v>8</v>
      </c>
      <c r="P267" s="30">
        <f t="shared" si="28"/>
        <v>0</v>
      </c>
      <c r="Q267" s="31">
        <f t="shared" si="29"/>
        <v>480</v>
      </c>
      <c r="R267" s="31">
        <f t="shared" si="30"/>
        <v>8</v>
      </c>
      <c r="U267" s="28"/>
      <c r="V267" s="28"/>
      <c r="W267" s="8"/>
      <c r="X267" s="6"/>
    </row>
    <row r="268" spans="1:24">
      <c r="A268" s="32">
        <v>45323</v>
      </c>
      <c r="B268" s="1" t="str">
        <f t="shared" si="25"/>
        <v>febrero</v>
      </c>
      <c r="C268" t="s">
        <v>172</v>
      </c>
      <c r="D268" t="s">
        <v>173</v>
      </c>
      <c r="E268" t="str">
        <f>+VLOOKUP(F268,'[1]DIVIPOLA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16">
        <v>135</v>
      </c>
      <c r="N268" s="29">
        <f t="shared" si="26"/>
        <v>3</v>
      </c>
      <c r="O268" s="30" t="str">
        <f t="shared" si="27"/>
        <v>13</v>
      </c>
      <c r="P268" s="30" t="str">
        <f t="shared" si="28"/>
        <v>5</v>
      </c>
      <c r="Q268" s="31">
        <f t="shared" si="29"/>
        <v>785</v>
      </c>
      <c r="R268" s="31">
        <f t="shared" si="30"/>
        <v>13.083333333333334</v>
      </c>
      <c r="U268" s="28"/>
      <c r="V268" s="28"/>
      <c r="W268" s="8"/>
      <c r="X268" s="6"/>
    </row>
    <row r="269" spans="1:24">
      <c r="A269" s="32">
        <v>45323</v>
      </c>
      <c r="B269" s="1" t="str">
        <f t="shared" si="25"/>
        <v>febrero</v>
      </c>
      <c r="C269" t="s">
        <v>172</v>
      </c>
      <c r="D269" t="s">
        <v>173</v>
      </c>
      <c r="E269" t="str">
        <f>+VLOOKUP(F269,'[1]DIVIPOLA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16">
        <v>11</v>
      </c>
      <c r="N269" s="29">
        <f t="shared" si="26"/>
        <v>2</v>
      </c>
      <c r="O269" s="30" t="str">
        <f t="shared" si="27"/>
        <v>11</v>
      </c>
      <c r="P269" s="30">
        <f t="shared" si="28"/>
        <v>0</v>
      </c>
      <c r="Q269" s="31">
        <f t="shared" si="29"/>
        <v>660</v>
      </c>
      <c r="R269" s="31">
        <f t="shared" si="30"/>
        <v>11</v>
      </c>
      <c r="U269" s="28"/>
      <c r="V269" s="28"/>
      <c r="W269" s="8"/>
      <c r="X269" s="6"/>
    </row>
    <row r="270" spans="1:24">
      <c r="A270" s="32">
        <v>45323</v>
      </c>
      <c r="B270" s="1" t="str">
        <f t="shared" si="25"/>
        <v>febrero</v>
      </c>
      <c r="C270" t="s">
        <v>180</v>
      </c>
      <c r="D270" t="s">
        <v>181</v>
      </c>
      <c r="E270" t="str">
        <f>+VLOOKUP(F270,'[1]DIVIPOLA MPIO'!$A$5:$B$1125,2,0)</f>
        <v>Casanare</v>
      </c>
      <c r="F270" t="s">
        <v>463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16">
        <v>60</v>
      </c>
      <c r="N270" s="29">
        <f t="shared" si="26"/>
        <v>2</v>
      </c>
      <c r="O270" s="30" t="str">
        <f t="shared" si="27"/>
        <v>60</v>
      </c>
      <c r="P270" s="30">
        <f t="shared" si="28"/>
        <v>0</v>
      </c>
      <c r="Q270" s="31">
        <f t="shared" si="29"/>
        <v>3600</v>
      </c>
      <c r="R270" s="31">
        <f t="shared" si="30"/>
        <v>60</v>
      </c>
      <c r="U270" s="28"/>
      <c r="V270" s="28"/>
      <c r="W270" s="8"/>
      <c r="X270" s="6"/>
    </row>
    <row r="271" spans="1:24">
      <c r="A271" s="32">
        <v>45323</v>
      </c>
      <c r="B271" s="1" t="str">
        <f t="shared" si="25"/>
        <v>febrero</v>
      </c>
      <c r="C271" t="s">
        <v>180</v>
      </c>
      <c r="D271" t="s">
        <v>181</v>
      </c>
      <c r="E271" t="str">
        <f>+VLOOKUP(F271,'[1]DIVIPOLA MPIO'!$A$5:$B$1125,2,0)</f>
        <v>Bolívar</v>
      </c>
      <c r="F271" t="s">
        <v>465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16">
        <v>43</v>
      </c>
      <c r="N271" s="29">
        <f t="shared" si="26"/>
        <v>2</v>
      </c>
      <c r="O271" s="30" t="str">
        <f t="shared" si="27"/>
        <v>43</v>
      </c>
      <c r="P271" s="30">
        <f t="shared" si="28"/>
        <v>0</v>
      </c>
      <c r="Q271" s="31">
        <f t="shared" si="29"/>
        <v>2580</v>
      </c>
      <c r="R271" s="31">
        <f t="shared" si="30"/>
        <v>43</v>
      </c>
      <c r="U271" s="28"/>
      <c r="V271" s="28"/>
      <c r="W271" s="8"/>
      <c r="X271" s="6"/>
    </row>
    <row r="272" spans="1:24">
      <c r="A272" s="32">
        <v>45323</v>
      </c>
      <c r="B272" s="1" t="str">
        <f t="shared" si="25"/>
        <v>febrero</v>
      </c>
      <c r="C272" t="s">
        <v>180</v>
      </c>
      <c r="D272" t="s">
        <v>181</v>
      </c>
      <c r="E272" t="str">
        <f>+VLOOKUP(F272,'[1]DIVIPOLA MPIO'!$A$5:$B$1125,2,0)</f>
        <v>Bolívar</v>
      </c>
      <c r="F272" t="s">
        <v>465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16">
        <v>9</v>
      </c>
      <c r="N272" s="29">
        <f t="shared" si="26"/>
        <v>1</v>
      </c>
      <c r="O272" s="30" t="str">
        <f t="shared" si="27"/>
        <v>9</v>
      </c>
      <c r="P272" s="30">
        <f t="shared" si="28"/>
        <v>0</v>
      </c>
      <c r="Q272" s="31">
        <f t="shared" si="29"/>
        <v>540</v>
      </c>
      <c r="R272" s="31">
        <f t="shared" si="30"/>
        <v>9</v>
      </c>
      <c r="U272" s="28"/>
      <c r="V272" s="28"/>
      <c r="W272" s="8"/>
      <c r="X272" s="6"/>
    </row>
    <row r="273" spans="1:24">
      <c r="A273" s="32">
        <v>45323</v>
      </c>
      <c r="B273" s="1" t="str">
        <f t="shared" si="25"/>
        <v>febrero</v>
      </c>
      <c r="C273" t="s">
        <v>180</v>
      </c>
      <c r="D273" t="s">
        <v>181</v>
      </c>
      <c r="E273" t="str">
        <f>+VLOOKUP(F273,'[1]DIVIPOLA MPIO'!$A$5:$B$1125,2,0)</f>
        <v>Bolívar</v>
      </c>
      <c r="F273" t="s">
        <v>465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16">
        <v>20</v>
      </c>
      <c r="N273" s="29">
        <f t="shared" si="26"/>
        <v>2</v>
      </c>
      <c r="O273" s="30" t="str">
        <f t="shared" si="27"/>
        <v>20</v>
      </c>
      <c r="P273" s="30">
        <f t="shared" si="28"/>
        <v>0</v>
      </c>
      <c r="Q273" s="31">
        <f t="shared" si="29"/>
        <v>1200</v>
      </c>
      <c r="R273" s="31">
        <f t="shared" si="30"/>
        <v>20</v>
      </c>
      <c r="U273" s="28"/>
      <c r="V273" s="28"/>
      <c r="W273" s="8"/>
      <c r="X273" s="6"/>
    </row>
    <row r="274" spans="1:24">
      <c r="A274" s="32">
        <v>45323</v>
      </c>
      <c r="B274" s="1" t="str">
        <f t="shared" si="25"/>
        <v>febrero</v>
      </c>
      <c r="C274" t="s">
        <v>180</v>
      </c>
      <c r="D274" t="s">
        <v>181</v>
      </c>
      <c r="E274" t="str">
        <f>+VLOOKUP(F274,'[1]DIVIPOLA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16">
        <v>7</v>
      </c>
      <c r="N274" s="29">
        <f t="shared" si="26"/>
        <v>1</v>
      </c>
      <c r="O274" s="30" t="str">
        <f t="shared" si="27"/>
        <v>7</v>
      </c>
      <c r="P274" s="30">
        <f t="shared" si="28"/>
        <v>0</v>
      </c>
      <c r="Q274" s="31">
        <f t="shared" si="29"/>
        <v>420</v>
      </c>
      <c r="R274" s="31">
        <f t="shared" si="30"/>
        <v>7</v>
      </c>
      <c r="U274" s="28"/>
      <c r="V274" s="28"/>
      <c r="W274" s="8"/>
      <c r="X274" s="6"/>
    </row>
    <row r="275" spans="1:24">
      <c r="A275" s="32">
        <v>45323</v>
      </c>
      <c r="B275" s="1" t="str">
        <f t="shared" si="25"/>
        <v>febrero</v>
      </c>
      <c r="C275" t="s">
        <v>190</v>
      </c>
      <c r="D275" t="s">
        <v>191</v>
      </c>
      <c r="E275" t="str">
        <f>+VLOOKUP(F275,'[1]DIVIPOLA MPIO'!$A$5:$B$1125,2,0)</f>
        <v>Tolima</v>
      </c>
      <c r="F275" t="s">
        <v>466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16">
        <v>1520</v>
      </c>
      <c r="N275" s="29">
        <f t="shared" si="26"/>
        <v>4</v>
      </c>
      <c r="O275" s="30" t="str">
        <f t="shared" si="27"/>
        <v>15</v>
      </c>
      <c r="P275" s="30" t="str">
        <f t="shared" si="28"/>
        <v>20</v>
      </c>
      <c r="Q275" s="31">
        <f t="shared" si="29"/>
        <v>920</v>
      </c>
      <c r="R275" s="31">
        <f t="shared" si="30"/>
        <v>15.333333333333334</v>
      </c>
      <c r="U275" s="28"/>
      <c r="V275" s="28"/>
      <c r="W275" s="8"/>
      <c r="X275" s="6"/>
    </row>
    <row r="276" spans="1:24">
      <c r="A276" s="32">
        <v>45323</v>
      </c>
      <c r="B276" s="1" t="str">
        <f t="shared" si="25"/>
        <v>febrero</v>
      </c>
      <c r="C276" t="s">
        <v>195</v>
      </c>
      <c r="D276" t="s">
        <v>191</v>
      </c>
      <c r="E276" t="str">
        <f>+VLOOKUP(F276,'[1]DIVIPOLA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16">
        <v>210</v>
      </c>
      <c r="N276" s="29">
        <f t="shared" si="26"/>
        <v>3</v>
      </c>
      <c r="O276" s="30" t="str">
        <f t="shared" si="27"/>
        <v>21</v>
      </c>
      <c r="P276" s="30" t="str">
        <f t="shared" si="28"/>
        <v>0</v>
      </c>
      <c r="Q276" s="31">
        <f t="shared" si="29"/>
        <v>1260</v>
      </c>
      <c r="R276" s="31">
        <f t="shared" si="30"/>
        <v>21</v>
      </c>
      <c r="U276" s="28"/>
      <c r="V276" s="28"/>
      <c r="W276" s="8"/>
      <c r="X276" s="6"/>
    </row>
    <row r="277" spans="1:24">
      <c r="A277" s="32">
        <v>45323</v>
      </c>
      <c r="B277" s="1" t="str">
        <f t="shared" si="25"/>
        <v>febrero</v>
      </c>
      <c r="C277" t="s">
        <v>206</v>
      </c>
      <c r="D277" t="s">
        <v>207</v>
      </c>
      <c r="E277" t="str">
        <f>+VLOOKUP(F277,'[1]DIVIPOLA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16">
        <v>2536</v>
      </c>
      <c r="N277" s="29">
        <f t="shared" si="26"/>
        <v>4</v>
      </c>
      <c r="O277" s="30" t="str">
        <f t="shared" si="27"/>
        <v>25</v>
      </c>
      <c r="P277" s="30" t="str">
        <f t="shared" si="28"/>
        <v>36</v>
      </c>
      <c r="Q277" s="31">
        <f t="shared" si="29"/>
        <v>1536</v>
      </c>
      <c r="R277" s="31">
        <f t="shared" si="30"/>
        <v>25.6</v>
      </c>
      <c r="U277" s="28"/>
      <c r="V277" s="28"/>
      <c r="W277" s="8"/>
      <c r="X277" s="6"/>
    </row>
    <row r="278" spans="1:24">
      <c r="A278" s="32">
        <v>45323</v>
      </c>
      <c r="B278" s="1" t="str">
        <f t="shared" si="25"/>
        <v>febrero</v>
      </c>
      <c r="C278" t="s">
        <v>206</v>
      </c>
      <c r="D278" t="s">
        <v>207</v>
      </c>
      <c r="E278" t="str">
        <f>+VLOOKUP(F278,'[1]DIVIPOLA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16">
        <v>4518</v>
      </c>
      <c r="N278" s="29">
        <f t="shared" si="26"/>
        <v>4</v>
      </c>
      <c r="O278" s="30" t="str">
        <f t="shared" si="27"/>
        <v>45</v>
      </c>
      <c r="P278" s="30" t="str">
        <f t="shared" si="28"/>
        <v>18</v>
      </c>
      <c r="Q278" s="31">
        <f t="shared" si="29"/>
        <v>2718</v>
      </c>
      <c r="R278" s="31">
        <f t="shared" si="30"/>
        <v>45.3</v>
      </c>
      <c r="U278" s="28"/>
      <c r="V278" s="28"/>
      <c r="W278" s="8"/>
      <c r="X278" s="6"/>
    </row>
    <row r="279" spans="1:24">
      <c r="A279" s="32">
        <v>45323</v>
      </c>
      <c r="B279" s="1" t="str">
        <f t="shared" si="25"/>
        <v>febrero</v>
      </c>
      <c r="C279" t="s">
        <v>213</v>
      </c>
      <c r="D279" t="s">
        <v>214</v>
      </c>
      <c r="E279" t="str">
        <f>+VLOOKUP(F279,'[1]DIVIPOLA MPIO'!$A$5:$B$1125,2,0)</f>
        <v>Antioquia</v>
      </c>
      <c r="F279" t="s">
        <v>453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16">
        <v>2</v>
      </c>
      <c r="N279" s="29">
        <f t="shared" si="26"/>
        <v>1</v>
      </c>
      <c r="O279" s="30" t="str">
        <f t="shared" si="27"/>
        <v>2</v>
      </c>
      <c r="P279" s="30">
        <f t="shared" si="28"/>
        <v>0</v>
      </c>
      <c r="Q279" s="31">
        <f t="shared" si="29"/>
        <v>120</v>
      </c>
      <c r="R279" s="31">
        <f t="shared" si="30"/>
        <v>2</v>
      </c>
      <c r="U279" s="28"/>
      <c r="V279" s="28"/>
      <c r="W279" s="8"/>
      <c r="X279" s="6"/>
    </row>
    <row r="280" spans="1:24">
      <c r="A280" s="32">
        <v>45323</v>
      </c>
      <c r="B280" s="1" t="str">
        <f t="shared" si="25"/>
        <v>febrero</v>
      </c>
      <c r="C280" t="s">
        <v>213</v>
      </c>
      <c r="D280" t="s">
        <v>214</v>
      </c>
      <c r="E280" t="str">
        <f>+VLOOKUP(F280,'[1]DIVIPOLA MPIO'!$A$5:$B$1125,2,0)</f>
        <v>Antioquia</v>
      </c>
      <c r="F280" t="s">
        <v>453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16">
        <v>478</v>
      </c>
      <c r="N280" s="29">
        <f t="shared" si="26"/>
        <v>3</v>
      </c>
      <c r="O280" s="30" t="str">
        <f t="shared" si="27"/>
        <v>47</v>
      </c>
      <c r="P280" s="30" t="str">
        <f t="shared" si="28"/>
        <v>8</v>
      </c>
      <c r="Q280" s="31">
        <f t="shared" si="29"/>
        <v>2828</v>
      </c>
      <c r="R280" s="31">
        <f t="shared" si="30"/>
        <v>47.133333333333333</v>
      </c>
      <c r="U280" s="28"/>
      <c r="V280" s="28"/>
      <c r="W280" s="8"/>
      <c r="X280" s="6"/>
    </row>
    <row r="281" spans="1:24">
      <c r="A281" s="32">
        <v>45323</v>
      </c>
      <c r="B281" s="1" t="str">
        <f t="shared" si="25"/>
        <v>febrero</v>
      </c>
      <c r="C281" t="s">
        <v>213</v>
      </c>
      <c r="D281" t="s">
        <v>214</v>
      </c>
      <c r="E281" t="str">
        <f>+VLOOKUP(F281,'[1]DIVIPOLA MPIO'!$A$5:$B$1125,2,0)</f>
        <v>Antioquia</v>
      </c>
      <c r="F281" t="s">
        <v>453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16">
        <v>556</v>
      </c>
      <c r="N281" s="29">
        <f t="shared" si="26"/>
        <v>3</v>
      </c>
      <c r="O281" s="30" t="str">
        <f t="shared" si="27"/>
        <v>55</v>
      </c>
      <c r="P281" s="30" t="str">
        <f t="shared" si="28"/>
        <v>6</v>
      </c>
      <c r="Q281" s="31">
        <f t="shared" si="29"/>
        <v>3306</v>
      </c>
      <c r="R281" s="31">
        <f t="shared" si="30"/>
        <v>55.1</v>
      </c>
      <c r="U281" s="28"/>
      <c r="V281" s="28"/>
      <c r="W281" s="8"/>
      <c r="X281" s="6"/>
    </row>
    <row r="282" spans="1:24">
      <c r="A282" s="32">
        <v>45323</v>
      </c>
      <c r="B282" s="1" t="str">
        <f t="shared" si="25"/>
        <v>febrero</v>
      </c>
      <c r="C282" t="s">
        <v>213</v>
      </c>
      <c r="D282" t="s">
        <v>214</v>
      </c>
      <c r="E282" t="str">
        <f>+VLOOKUP(F282,'[1]DIVIPOLA MPIO'!$A$5:$B$1125,2,0)</f>
        <v>Antioquia</v>
      </c>
      <c r="F282" t="s">
        <v>453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16">
        <v>197</v>
      </c>
      <c r="N282" s="29">
        <f t="shared" si="26"/>
        <v>3</v>
      </c>
      <c r="O282" s="30" t="str">
        <f t="shared" si="27"/>
        <v>19</v>
      </c>
      <c r="P282" s="30" t="str">
        <f t="shared" si="28"/>
        <v>7</v>
      </c>
      <c r="Q282" s="31">
        <f t="shared" si="29"/>
        <v>1147</v>
      </c>
      <c r="R282" s="31">
        <f t="shared" si="30"/>
        <v>19.116666666666667</v>
      </c>
      <c r="U282" s="28"/>
      <c r="V282" s="28"/>
      <c r="W282" s="8"/>
      <c r="X282" s="6"/>
    </row>
    <row r="283" spans="1:24">
      <c r="A283" s="32">
        <v>45323</v>
      </c>
      <c r="B283" s="1" t="str">
        <f t="shared" si="25"/>
        <v>febrero</v>
      </c>
      <c r="C283" t="s">
        <v>213</v>
      </c>
      <c r="D283" t="s">
        <v>214</v>
      </c>
      <c r="E283" t="str">
        <f>+VLOOKUP(F283,'[1]DIVIPOLA MPIO'!$A$5:$B$1125,2,0)</f>
        <v>Antioquia</v>
      </c>
      <c r="F283" t="s">
        <v>453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16">
        <v>505</v>
      </c>
      <c r="N283" s="29">
        <f t="shared" si="26"/>
        <v>3</v>
      </c>
      <c r="O283" s="30" t="str">
        <f t="shared" si="27"/>
        <v>50</v>
      </c>
      <c r="P283" s="30" t="str">
        <f t="shared" si="28"/>
        <v>5</v>
      </c>
      <c r="Q283" s="31">
        <f t="shared" si="29"/>
        <v>3005</v>
      </c>
      <c r="R283" s="31">
        <f t="shared" si="30"/>
        <v>50.083333333333336</v>
      </c>
      <c r="U283" s="28"/>
      <c r="V283" s="28"/>
      <c r="W283" s="8"/>
      <c r="X283" s="6"/>
    </row>
    <row r="284" spans="1:24">
      <c r="A284" s="32">
        <v>45323</v>
      </c>
      <c r="B284" s="1" t="str">
        <f t="shared" si="25"/>
        <v>febrero</v>
      </c>
      <c r="C284" t="s">
        <v>213</v>
      </c>
      <c r="D284" t="s">
        <v>214</v>
      </c>
      <c r="E284" t="str">
        <f>+VLOOKUP(F284,'[1]DIVIPOLA MPIO'!$A$5:$B$1125,2,0)</f>
        <v>Antioquia</v>
      </c>
      <c r="F284" t="s">
        <v>453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16">
        <v>411</v>
      </c>
      <c r="N284" s="29">
        <f t="shared" si="26"/>
        <v>3</v>
      </c>
      <c r="O284" s="30" t="str">
        <f t="shared" si="27"/>
        <v>41</v>
      </c>
      <c r="P284" s="30" t="str">
        <f t="shared" si="28"/>
        <v>1</v>
      </c>
      <c r="Q284" s="31">
        <f t="shared" si="29"/>
        <v>2461</v>
      </c>
      <c r="R284" s="31">
        <f t="shared" si="30"/>
        <v>41.016666666666666</v>
      </c>
      <c r="U284" s="28"/>
      <c r="V284" s="28"/>
      <c r="W284" s="8"/>
      <c r="X284" s="6"/>
    </row>
    <row r="285" spans="1:24">
      <c r="A285" s="32">
        <v>45323</v>
      </c>
      <c r="B285" s="1" t="str">
        <f t="shared" si="25"/>
        <v>febrero</v>
      </c>
      <c r="C285" t="s">
        <v>290</v>
      </c>
      <c r="D285" t="s">
        <v>291</v>
      </c>
      <c r="E285" t="str">
        <f>+VLOOKUP(F285,'[1]DIVIPOLA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16">
        <v>117</v>
      </c>
      <c r="N285" s="29">
        <f t="shared" si="26"/>
        <v>3</v>
      </c>
      <c r="O285" s="30" t="str">
        <f t="shared" si="27"/>
        <v>11</v>
      </c>
      <c r="P285" s="30" t="str">
        <f t="shared" si="28"/>
        <v>7</v>
      </c>
      <c r="Q285" s="31">
        <f t="shared" si="29"/>
        <v>667</v>
      </c>
      <c r="R285" s="31">
        <f t="shared" si="30"/>
        <v>11.116666666666667</v>
      </c>
      <c r="U285" s="28"/>
      <c r="V285" s="28"/>
      <c r="W285" s="8"/>
      <c r="X285" s="6"/>
    </row>
    <row r="286" spans="1:24">
      <c r="A286" s="32">
        <v>45323</v>
      </c>
      <c r="B286" s="1" t="str">
        <f t="shared" si="25"/>
        <v>febrero</v>
      </c>
      <c r="C286" t="s">
        <v>290</v>
      </c>
      <c r="D286" t="s">
        <v>291</v>
      </c>
      <c r="E286" t="str">
        <f>+VLOOKUP(F286,'[1]DIVIPOLA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16">
        <v>101</v>
      </c>
      <c r="N286" s="29">
        <f t="shared" si="26"/>
        <v>3</v>
      </c>
      <c r="O286" s="30" t="str">
        <f t="shared" si="27"/>
        <v>10</v>
      </c>
      <c r="P286" s="30" t="str">
        <f t="shared" si="28"/>
        <v>1</v>
      </c>
      <c r="Q286" s="31">
        <f t="shared" si="29"/>
        <v>601</v>
      </c>
      <c r="R286" s="31">
        <f t="shared" si="30"/>
        <v>10.016666666666667</v>
      </c>
      <c r="U286" s="28"/>
      <c r="V286" s="28"/>
      <c r="W286" s="8"/>
      <c r="X286" s="6"/>
    </row>
    <row r="287" spans="1:24">
      <c r="A287" s="32">
        <v>45323</v>
      </c>
      <c r="B287" s="1" t="str">
        <f t="shared" si="25"/>
        <v>febrero</v>
      </c>
      <c r="C287" t="s">
        <v>290</v>
      </c>
      <c r="D287" t="s">
        <v>291</v>
      </c>
      <c r="E287" t="str">
        <f>+VLOOKUP(F287,'[1]DIVIPOLA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16">
        <v>11</v>
      </c>
      <c r="N287" s="29">
        <f t="shared" si="26"/>
        <v>2</v>
      </c>
      <c r="O287" s="30" t="str">
        <f t="shared" si="27"/>
        <v>11</v>
      </c>
      <c r="P287" s="30">
        <f t="shared" si="28"/>
        <v>0</v>
      </c>
      <c r="Q287" s="31">
        <f t="shared" si="29"/>
        <v>660</v>
      </c>
      <c r="R287" s="31">
        <f t="shared" si="30"/>
        <v>11</v>
      </c>
      <c r="U287" s="28"/>
      <c r="V287" s="28"/>
      <c r="W287" s="8"/>
      <c r="X287" s="6"/>
    </row>
    <row r="288" spans="1:24">
      <c r="A288" s="32">
        <v>45323</v>
      </c>
      <c r="B288" s="1" t="str">
        <f t="shared" si="25"/>
        <v>febrero</v>
      </c>
      <c r="C288" t="s">
        <v>290</v>
      </c>
      <c r="D288" t="s">
        <v>291</v>
      </c>
      <c r="E288" t="str">
        <f>+VLOOKUP(F288,'[1]DIVIPOLA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16">
        <v>251</v>
      </c>
      <c r="N288" s="29">
        <f t="shared" si="26"/>
        <v>3</v>
      </c>
      <c r="O288" s="30" t="str">
        <f t="shared" si="27"/>
        <v>25</v>
      </c>
      <c r="P288" s="30" t="str">
        <f t="shared" si="28"/>
        <v>1</v>
      </c>
      <c r="Q288" s="31">
        <f t="shared" si="29"/>
        <v>1501</v>
      </c>
      <c r="R288" s="31">
        <f t="shared" si="30"/>
        <v>25.016666666666666</v>
      </c>
      <c r="U288" s="28"/>
      <c r="V288" s="28"/>
      <c r="W288" s="8"/>
      <c r="X288" s="6"/>
    </row>
    <row r="289" spans="1:24">
      <c r="A289" s="32">
        <v>45323</v>
      </c>
      <c r="B289" s="1" t="str">
        <f t="shared" si="25"/>
        <v>febrero</v>
      </c>
      <c r="C289" t="s">
        <v>290</v>
      </c>
      <c r="D289" t="s">
        <v>291</v>
      </c>
      <c r="E289" t="str">
        <f>+VLOOKUP(F289,'[1]DIVIPOLA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16">
        <v>166</v>
      </c>
      <c r="N289" s="29">
        <f t="shared" si="26"/>
        <v>3</v>
      </c>
      <c r="O289" s="30" t="str">
        <f t="shared" si="27"/>
        <v>16</v>
      </c>
      <c r="P289" s="30" t="str">
        <f t="shared" si="28"/>
        <v>6</v>
      </c>
      <c r="Q289" s="31">
        <f t="shared" si="29"/>
        <v>966</v>
      </c>
      <c r="R289" s="31">
        <f t="shared" si="30"/>
        <v>16.100000000000001</v>
      </c>
      <c r="U289" s="28"/>
      <c r="V289" s="28"/>
      <c r="W289" s="8"/>
      <c r="X289" s="6"/>
    </row>
    <row r="290" spans="1:24">
      <c r="A290" s="32">
        <v>45323</v>
      </c>
      <c r="B290" s="1" t="str">
        <f t="shared" si="25"/>
        <v>febrero</v>
      </c>
      <c r="C290" t="s">
        <v>290</v>
      </c>
      <c r="D290" t="s">
        <v>291</v>
      </c>
      <c r="E290" t="str">
        <f>+VLOOKUP(F290,'[1]DIVIPOLA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16">
        <v>13</v>
      </c>
      <c r="N290" s="29">
        <f t="shared" si="26"/>
        <v>2</v>
      </c>
      <c r="O290" s="30" t="str">
        <f t="shared" si="27"/>
        <v>13</v>
      </c>
      <c r="P290" s="30">
        <f t="shared" si="28"/>
        <v>0</v>
      </c>
      <c r="Q290" s="31">
        <f t="shared" si="29"/>
        <v>780</v>
      </c>
      <c r="R290" s="31">
        <f t="shared" si="30"/>
        <v>13</v>
      </c>
      <c r="U290" s="28"/>
      <c r="V290" s="28"/>
      <c r="W290" s="8"/>
      <c r="X290" s="6"/>
    </row>
    <row r="291" spans="1:24">
      <c r="A291" s="32">
        <v>45323</v>
      </c>
      <c r="B291" s="1" t="str">
        <f t="shared" si="25"/>
        <v>febrero</v>
      </c>
      <c r="C291" t="s">
        <v>290</v>
      </c>
      <c r="D291" t="s">
        <v>291</v>
      </c>
      <c r="E291" t="str">
        <f>+VLOOKUP(F291,'[1]DIVIPOLA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16">
        <v>5</v>
      </c>
      <c r="N291" s="29">
        <f t="shared" si="26"/>
        <v>1</v>
      </c>
      <c r="O291" s="30" t="str">
        <f t="shared" si="27"/>
        <v>5</v>
      </c>
      <c r="P291" s="30">
        <f t="shared" si="28"/>
        <v>0</v>
      </c>
      <c r="Q291" s="31">
        <f t="shared" si="29"/>
        <v>300</v>
      </c>
      <c r="R291" s="31">
        <f t="shared" si="30"/>
        <v>5</v>
      </c>
      <c r="U291" s="28"/>
      <c r="V291" s="28"/>
      <c r="W291" s="8"/>
      <c r="X291" s="6"/>
    </row>
    <row r="292" spans="1:24">
      <c r="A292" s="32">
        <v>45323</v>
      </c>
      <c r="B292" s="1" t="str">
        <f t="shared" si="25"/>
        <v>febrero</v>
      </c>
      <c r="C292" t="s">
        <v>290</v>
      </c>
      <c r="D292" t="s">
        <v>291</v>
      </c>
      <c r="E292" t="str">
        <f>+VLOOKUP(F292,'[1]DIVIPOLA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16">
        <v>59</v>
      </c>
      <c r="N292" s="29">
        <f t="shared" si="26"/>
        <v>2</v>
      </c>
      <c r="O292" s="30" t="str">
        <f t="shared" si="27"/>
        <v>59</v>
      </c>
      <c r="P292" s="30">
        <f t="shared" si="28"/>
        <v>0</v>
      </c>
      <c r="Q292" s="31">
        <f t="shared" si="29"/>
        <v>3540</v>
      </c>
      <c r="R292" s="31">
        <f t="shared" si="30"/>
        <v>59</v>
      </c>
      <c r="U292" s="28"/>
      <c r="V292" s="28"/>
      <c r="W292" s="8"/>
      <c r="X292" s="6"/>
    </row>
    <row r="293" spans="1:24">
      <c r="A293" s="32">
        <v>45323</v>
      </c>
      <c r="B293" s="1" t="str">
        <f t="shared" si="25"/>
        <v>febrero</v>
      </c>
      <c r="C293" t="s">
        <v>290</v>
      </c>
      <c r="D293" t="s">
        <v>291</v>
      </c>
      <c r="E293" t="str">
        <f>+VLOOKUP(F293,'[1]DIVIPOLA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16">
        <v>532</v>
      </c>
      <c r="N293" s="29">
        <f t="shared" si="26"/>
        <v>3</v>
      </c>
      <c r="O293" s="30" t="str">
        <f t="shared" si="27"/>
        <v>53</v>
      </c>
      <c r="P293" s="30" t="str">
        <f t="shared" si="28"/>
        <v>2</v>
      </c>
      <c r="Q293" s="31">
        <f t="shared" si="29"/>
        <v>3182</v>
      </c>
      <c r="R293" s="31">
        <f t="shared" si="30"/>
        <v>53.033333333333331</v>
      </c>
      <c r="U293" s="28"/>
      <c r="V293" s="28"/>
      <c r="W293" s="8"/>
      <c r="X293" s="6"/>
    </row>
    <row r="294" spans="1:24">
      <c r="A294" s="32">
        <v>45323</v>
      </c>
      <c r="B294" s="1" t="str">
        <f t="shared" si="25"/>
        <v>febrero</v>
      </c>
      <c r="C294" t="s">
        <v>290</v>
      </c>
      <c r="D294" t="s">
        <v>291</v>
      </c>
      <c r="E294" t="str">
        <f>+VLOOKUP(F294,'[1]DIVIPOLA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16">
        <v>635</v>
      </c>
      <c r="N294" s="29">
        <f t="shared" si="26"/>
        <v>3</v>
      </c>
      <c r="O294" s="30" t="str">
        <f t="shared" si="27"/>
        <v>63</v>
      </c>
      <c r="P294" s="30" t="str">
        <f t="shared" si="28"/>
        <v>5</v>
      </c>
      <c r="Q294" s="31">
        <f t="shared" si="29"/>
        <v>3785</v>
      </c>
      <c r="R294" s="31">
        <f t="shared" si="30"/>
        <v>63.083333333333336</v>
      </c>
      <c r="U294" s="28"/>
      <c r="V294" s="28"/>
      <c r="W294" s="8"/>
      <c r="X294" s="6"/>
    </row>
    <row r="295" spans="1:24">
      <c r="A295" s="32">
        <v>45323</v>
      </c>
      <c r="B295" s="1" t="str">
        <f t="shared" si="25"/>
        <v>febrero</v>
      </c>
      <c r="C295" t="s">
        <v>290</v>
      </c>
      <c r="D295" t="s">
        <v>291</v>
      </c>
      <c r="E295" t="str">
        <f>+VLOOKUP(F295,'[1]DIVIPOLA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16">
        <v>53</v>
      </c>
      <c r="N295" s="29">
        <f t="shared" si="26"/>
        <v>2</v>
      </c>
      <c r="O295" s="30" t="str">
        <f t="shared" si="27"/>
        <v>53</v>
      </c>
      <c r="P295" s="30">
        <f t="shared" si="28"/>
        <v>0</v>
      </c>
      <c r="Q295" s="31">
        <f t="shared" si="29"/>
        <v>3180</v>
      </c>
      <c r="R295" s="31">
        <f t="shared" si="30"/>
        <v>53</v>
      </c>
      <c r="U295" s="28"/>
      <c r="V295" s="28"/>
      <c r="W295" s="8"/>
      <c r="X295" s="6"/>
    </row>
    <row r="296" spans="1:24">
      <c r="A296" s="32">
        <v>45323</v>
      </c>
      <c r="B296" s="1" t="str">
        <f t="shared" si="25"/>
        <v>febrero</v>
      </c>
      <c r="C296" t="s">
        <v>290</v>
      </c>
      <c r="D296" t="s">
        <v>291</v>
      </c>
      <c r="E296" t="str">
        <f>+VLOOKUP(F296,'[1]DIVIPOLA MPIO'!$A$5:$B$1125,2,0)</f>
        <v>Valle del Cauca</v>
      </c>
      <c r="F296" t="s">
        <v>468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16">
        <v>219</v>
      </c>
      <c r="N296" s="29">
        <f t="shared" si="26"/>
        <v>3</v>
      </c>
      <c r="O296" s="30" t="str">
        <f t="shared" si="27"/>
        <v>21</v>
      </c>
      <c r="P296" s="30" t="str">
        <f t="shared" si="28"/>
        <v>9</v>
      </c>
      <c r="Q296" s="31">
        <f t="shared" si="29"/>
        <v>1269</v>
      </c>
      <c r="R296" s="31">
        <f t="shared" si="30"/>
        <v>21.15</v>
      </c>
      <c r="U296" s="28"/>
      <c r="V296" s="28"/>
      <c r="W296" s="8"/>
      <c r="X296" s="6"/>
    </row>
    <row r="297" spans="1:24">
      <c r="A297" s="32">
        <v>45323</v>
      </c>
      <c r="B297" s="1" t="str">
        <f t="shared" si="25"/>
        <v>febrero</v>
      </c>
      <c r="C297" t="s">
        <v>290</v>
      </c>
      <c r="D297" t="s">
        <v>291</v>
      </c>
      <c r="E297" t="str">
        <f>+VLOOKUP(F297,'[1]DIVIPOLA MPIO'!$A$5:$B$1125,2,0)</f>
        <v>Valle del Cauca</v>
      </c>
      <c r="F297" t="s">
        <v>468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16">
        <v>335</v>
      </c>
      <c r="N297" s="29">
        <f t="shared" si="26"/>
        <v>3</v>
      </c>
      <c r="O297" s="30" t="str">
        <f t="shared" si="27"/>
        <v>33</v>
      </c>
      <c r="P297" s="30" t="str">
        <f t="shared" si="28"/>
        <v>5</v>
      </c>
      <c r="Q297" s="31">
        <f t="shared" si="29"/>
        <v>1985</v>
      </c>
      <c r="R297" s="31">
        <f t="shared" si="30"/>
        <v>33.083333333333336</v>
      </c>
      <c r="U297" s="28"/>
      <c r="V297" s="28"/>
      <c r="W297" s="8"/>
      <c r="X297" s="6"/>
    </row>
    <row r="298" spans="1:24">
      <c r="A298" s="32">
        <v>45323</v>
      </c>
      <c r="B298" s="1" t="str">
        <f t="shared" si="25"/>
        <v>febrero</v>
      </c>
      <c r="C298" t="s">
        <v>290</v>
      </c>
      <c r="D298" t="s">
        <v>291</v>
      </c>
      <c r="E298" t="str">
        <f>+VLOOKUP(F298,'[1]DIVIPOLA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16">
        <v>202</v>
      </c>
      <c r="N298" s="29">
        <f t="shared" si="26"/>
        <v>3</v>
      </c>
      <c r="O298" s="30" t="str">
        <f t="shared" si="27"/>
        <v>20</v>
      </c>
      <c r="P298" s="30" t="str">
        <f t="shared" si="28"/>
        <v>2</v>
      </c>
      <c r="Q298" s="31">
        <f t="shared" si="29"/>
        <v>1202</v>
      </c>
      <c r="R298" s="31">
        <f t="shared" si="30"/>
        <v>20.033333333333335</v>
      </c>
      <c r="U298" s="28"/>
      <c r="V298" s="28"/>
      <c r="W298" s="8"/>
      <c r="X298" s="6"/>
    </row>
    <row r="299" spans="1:24">
      <c r="A299" s="32">
        <v>45323</v>
      </c>
      <c r="B299" s="1" t="str">
        <f t="shared" si="25"/>
        <v>febrero</v>
      </c>
      <c r="C299" t="s">
        <v>290</v>
      </c>
      <c r="D299" t="s">
        <v>291</v>
      </c>
      <c r="E299" t="str">
        <f>+VLOOKUP(F299,'[1]DIVIPOLA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16">
        <v>228</v>
      </c>
      <c r="N299" s="29">
        <f t="shared" si="26"/>
        <v>3</v>
      </c>
      <c r="O299" s="30" t="str">
        <f t="shared" si="27"/>
        <v>22</v>
      </c>
      <c r="P299" s="30" t="str">
        <f t="shared" si="28"/>
        <v>8</v>
      </c>
      <c r="Q299" s="31">
        <f t="shared" si="29"/>
        <v>1328</v>
      </c>
      <c r="R299" s="31">
        <f t="shared" si="30"/>
        <v>22.133333333333333</v>
      </c>
      <c r="U299" s="28"/>
      <c r="V299" s="28"/>
      <c r="W299" s="8"/>
      <c r="X299" s="6"/>
    </row>
    <row r="300" spans="1:24">
      <c r="A300" s="32">
        <v>45323</v>
      </c>
      <c r="B300" s="1" t="str">
        <f t="shared" si="25"/>
        <v>febrero</v>
      </c>
      <c r="C300" t="s">
        <v>290</v>
      </c>
      <c r="D300" t="s">
        <v>291</v>
      </c>
      <c r="E300" t="str">
        <f>+VLOOKUP(F300,'[1]DIVIPOLA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16">
        <v>3</v>
      </c>
      <c r="N300" s="29">
        <f t="shared" si="26"/>
        <v>1</v>
      </c>
      <c r="O300" s="30" t="str">
        <f t="shared" si="27"/>
        <v>3</v>
      </c>
      <c r="P300" s="30">
        <f t="shared" si="28"/>
        <v>0</v>
      </c>
      <c r="Q300" s="31">
        <f t="shared" si="29"/>
        <v>180</v>
      </c>
      <c r="R300" s="31">
        <f t="shared" si="30"/>
        <v>3</v>
      </c>
      <c r="U300" s="28"/>
      <c r="V300" s="28"/>
      <c r="W300" s="8"/>
      <c r="X300" s="6"/>
    </row>
    <row r="301" spans="1:24">
      <c r="A301" s="32">
        <v>45323</v>
      </c>
      <c r="B301" s="1" t="str">
        <f t="shared" si="25"/>
        <v>febrero</v>
      </c>
      <c r="C301" t="s">
        <v>290</v>
      </c>
      <c r="D301" t="s">
        <v>291</v>
      </c>
      <c r="E301" t="str">
        <f>+VLOOKUP(F301,'[1]DIVIPOLA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16">
        <v>155</v>
      </c>
      <c r="N301" s="29">
        <f t="shared" si="26"/>
        <v>3</v>
      </c>
      <c r="O301" s="30" t="str">
        <f t="shared" si="27"/>
        <v>15</v>
      </c>
      <c r="P301" s="30" t="str">
        <f t="shared" si="28"/>
        <v>5</v>
      </c>
      <c r="Q301" s="31">
        <f t="shared" si="29"/>
        <v>905</v>
      </c>
      <c r="R301" s="31">
        <f t="shared" si="30"/>
        <v>15.083333333333334</v>
      </c>
      <c r="U301" s="28"/>
      <c r="V301" s="28"/>
      <c r="W301" s="8"/>
      <c r="X301" s="6"/>
    </row>
    <row r="302" spans="1:24">
      <c r="A302" s="32">
        <v>45323</v>
      </c>
      <c r="B302" s="1" t="str">
        <f t="shared" si="25"/>
        <v>febrero</v>
      </c>
      <c r="C302" t="s">
        <v>290</v>
      </c>
      <c r="D302" t="s">
        <v>291</v>
      </c>
      <c r="E302" t="str">
        <f>+VLOOKUP(F302,'[1]DIVIPOLA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16">
        <v>45</v>
      </c>
      <c r="N302" s="29">
        <f t="shared" si="26"/>
        <v>2</v>
      </c>
      <c r="O302" s="30" t="str">
        <f t="shared" si="27"/>
        <v>45</v>
      </c>
      <c r="P302" s="30">
        <f t="shared" si="28"/>
        <v>0</v>
      </c>
      <c r="Q302" s="31">
        <f t="shared" si="29"/>
        <v>2700</v>
      </c>
      <c r="R302" s="31">
        <f t="shared" si="30"/>
        <v>45</v>
      </c>
      <c r="U302" s="28"/>
      <c r="V302" s="28"/>
      <c r="W302" s="8"/>
      <c r="X302" s="6"/>
    </row>
    <row r="303" spans="1:24">
      <c r="A303" s="32">
        <v>45323</v>
      </c>
      <c r="B303" s="1" t="str">
        <f t="shared" si="25"/>
        <v>febrero</v>
      </c>
      <c r="C303" t="s">
        <v>290</v>
      </c>
      <c r="D303" t="s">
        <v>291</v>
      </c>
      <c r="E303" t="str">
        <f>+VLOOKUP(F303,'[1]DIVIPOLA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16">
        <v>282</v>
      </c>
      <c r="N303" s="29">
        <f t="shared" si="26"/>
        <v>3</v>
      </c>
      <c r="O303" s="30" t="str">
        <f t="shared" si="27"/>
        <v>28</v>
      </c>
      <c r="P303" s="30" t="str">
        <f t="shared" si="28"/>
        <v>2</v>
      </c>
      <c r="Q303" s="31">
        <f t="shared" si="29"/>
        <v>1682</v>
      </c>
      <c r="R303" s="31">
        <f t="shared" si="30"/>
        <v>28.033333333333335</v>
      </c>
      <c r="U303" s="28"/>
      <c r="V303" s="28"/>
      <c r="W303" s="8"/>
      <c r="X303" s="6"/>
    </row>
    <row r="304" spans="1:24">
      <c r="A304" s="32">
        <v>45323</v>
      </c>
      <c r="B304" s="1" t="str">
        <f t="shared" si="25"/>
        <v>febrero</v>
      </c>
      <c r="C304" t="s">
        <v>290</v>
      </c>
      <c r="D304" t="s">
        <v>291</v>
      </c>
      <c r="E304" t="str">
        <f>+VLOOKUP(F304,'[1]DIVIPOLA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16">
        <v>404</v>
      </c>
      <c r="N304" s="29">
        <f t="shared" si="26"/>
        <v>3</v>
      </c>
      <c r="O304" s="30" t="str">
        <f t="shared" si="27"/>
        <v>40</v>
      </c>
      <c r="P304" s="30" t="str">
        <f t="shared" si="28"/>
        <v>4</v>
      </c>
      <c r="Q304" s="31">
        <f t="shared" si="29"/>
        <v>2404</v>
      </c>
      <c r="R304" s="31">
        <f t="shared" si="30"/>
        <v>40.06666666666667</v>
      </c>
      <c r="U304" s="28"/>
      <c r="V304" s="28"/>
      <c r="W304" s="8"/>
      <c r="X304" s="6"/>
    </row>
    <row r="305" spans="1:24">
      <c r="A305" s="32">
        <v>45323</v>
      </c>
      <c r="B305" s="1" t="str">
        <f t="shared" si="25"/>
        <v>febrero</v>
      </c>
      <c r="C305" t="s">
        <v>290</v>
      </c>
      <c r="D305" t="s">
        <v>291</v>
      </c>
      <c r="E305" t="str">
        <f>+VLOOKUP(F305,'[1]DIVIPOLA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16">
        <v>649</v>
      </c>
      <c r="N305" s="29">
        <f t="shared" si="26"/>
        <v>3</v>
      </c>
      <c r="O305" s="30" t="str">
        <f t="shared" si="27"/>
        <v>64</v>
      </c>
      <c r="P305" s="30" t="str">
        <f t="shared" si="28"/>
        <v>9</v>
      </c>
      <c r="Q305" s="31">
        <f t="shared" si="29"/>
        <v>3849</v>
      </c>
      <c r="R305" s="31">
        <f t="shared" si="30"/>
        <v>64.150000000000006</v>
      </c>
      <c r="U305" s="28"/>
      <c r="V305" s="28"/>
      <c r="W305" s="8"/>
      <c r="X305" s="6"/>
    </row>
    <row r="306" spans="1:24">
      <c r="A306" s="32">
        <v>45323</v>
      </c>
      <c r="B306" s="1" t="str">
        <f t="shared" si="25"/>
        <v>febrero</v>
      </c>
      <c r="C306" t="s">
        <v>220</v>
      </c>
      <c r="D306" t="s">
        <v>221</v>
      </c>
      <c r="E306" t="str">
        <f>+VLOOKUP(F306,'[1]DIVIPOLA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16">
        <v>2406</v>
      </c>
      <c r="N306" s="29">
        <f t="shared" si="26"/>
        <v>4</v>
      </c>
      <c r="O306" s="30" t="str">
        <f t="shared" si="27"/>
        <v>24</v>
      </c>
      <c r="P306" s="30" t="str">
        <f t="shared" si="28"/>
        <v>06</v>
      </c>
      <c r="Q306" s="31">
        <f t="shared" si="29"/>
        <v>1446</v>
      </c>
      <c r="R306" s="31">
        <f t="shared" si="30"/>
        <v>24.1</v>
      </c>
      <c r="U306" s="28"/>
      <c r="V306" s="28"/>
      <c r="W306" s="8"/>
      <c r="X306" s="6"/>
    </row>
    <row r="307" spans="1:24">
      <c r="A307" s="32">
        <v>45323</v>
      </c>
      <c r="B307" s="1" t="str">
        <f t="shared" si="25"/>
        <v>febrero</v>
      </c>
      <c r="C307" t="s">
        <v>220</v>
      </c>
      <c r="D307" t="s">
        <v>221</v>
      </c>
      <c r="E307" t="str">
        <f>+VLOOKUP(F307,'[1]DIVIPOLA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16">
        <v>4436</v>
      </c>
      <c r="N307" s="29">
        <f t="shared" si="26"/>
        <v>4</v>
      </c>
      <c r="O307" s="30" t="str">
        <f t="shared" si="27"/>
        <v>44</v>
      </c>
      <c r="P307" s="30" t="str">
        <f t="shared" si="28"/>
        <v>36</v>
      </c>
      <c r="Q307" s="31">
        <f t="shared" si="29"/>
        <v>2676</v>
      </c>
      <c r="R307" s="31">
        <f t="shared" si="30"/>
        <v>44.6</v>
      </c>
      <c r="U307" s="28"/>
      <c r="V307" s="28"/>
      <c r="W307" s="8"/>
      <c r="X307" s="6"/>
    </row>
    <row r="308" spans="1:24">
      <c r="A308" s="32">
        <v>45323</v>
      </c>
      <c r="B308" s="1" t="str">
        <f t="shared" si="25"/>
        <v>febrero</v>
      </c>
      <c r="C308" t="s">
        <v>229</v>
      </c>
      <c r="D308" t="s">
        <v>230</v>
      </c>
      <c r="E308" t="str">
        <f>+VLOOKUP(F308,'[1]DIVIPOLA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16">
        <v>218</v>
      </c>
      <c r="N308" s="29">
        <f t="shared" si="26"/>
        <v>3</v>
      </c>
      <c r="O308" s="30" t="str">
        <f t="shared" si="27"/>
        <v>21</v>
      </c>
      <c r="P308" s="30" t="str">
        <f t="shared" si="28"/>
        <v>8</v>
      </c>
      <c r="Q308" s="31">
        <f t="shared" si="29"/>
        <v>1268</v>
      </c>
      <c r="R308" s="31">
        <f t="shared" si="30"/>
        <v>21.133333333333333</v>
      </c>
      <c r="U308" s="28"/>
      <c r="V308" s="28"/>
      <c r="W308" s="8"/>
      <c r="X308" s="6"/>
    </row>
    <row r="309" spans="1:24">
      <c r="A309" s="32">
        <v>45323</v>
      </c>
      <c r="B309" s="1" t="str">
        <f t="shared" si="25"/>
        <v>febrero</v>
      </c>
      <c r="C309" t="s">
        <v>229</v>
      </c>
      <c r="D309" t="s">
        <v>230</v>
      </c>
      <c r="E309" t="str">
        <f>+VLOOKUP(F309,'[1]DIVIPOLA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16">
        <v>4</v>
      </c>
      <c r="N309" s="29">
        <f t="shared" si="26"/>
        <v>1</v>
      </c>
      <c r="O309" s="30" t="str">
        <f t="shared" si="27"/>
        <v>4</v>
      </c>
      <c r="P309" s="30">
        <f t="shared" si="28"/>
        <v>0</v>
      </c>
      <c r="Q309" s="31">
        <f t="shared" si="29"/>
        <v>240</v>
      </c>
      <c r="R309" s="31">
        <f t="shared" si="30"/>
        <v>4</v>
      </c>
      <c r="U309" s="28"/>
      <c r="V309" s="28"/>
      <c r="W309" s="8"/>
      <c r="X309" s="6"/>
    </row>
    <row r="310" spans="1:24">
      <c r="A310" s="32">
        <v>45323</v>
      </c>
      <c r="B310" s="1" t="str">
        <f t="shared" si="25"/>
        <v>febrero</v>
      </c>
      <c r="C310" t="s">
        <v>229</v>
      </c>
      <c r="D310" t="s">
        <v>230</v>
      </c>
      <c r="E310" t="str">
        <f>+VLOOKUP(F310,'[1]DIVIPOLA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16">
        <v>1330</v>
      </c>
      <c r="N310" s="29">
        <f t="shared" si="26"/>
        <v>4</v>
      </c>
      <c r="O310" s="30" t="str">
        <f t="shared" si="27"/>
        <v>13</v>
      </c>
      <c r="P310" s="30" t="str">
        <f t="shared" si="28"/>
        <v>30</v>
      </c>
      <c r="Q310" s="31">
        <f t="shared" si="29"/>
        <v>810</v>
      </c>
      <c r="R310" s="31">
        <f t="shared" si="30"/>
        <v>13.5</v>
      </c>
      <c r="U310" s="28"/>
      <c r="V310" s="28"/>
      <c r="W310" s="8"/>
      <c r="X310" s="6"/>
    </row>
    <row r="311" spans="1:24">
      <c r="A311" s="32">
        <v>45323</v>
      </c>
      <c r="B311" s="1" t="str">
        <f t="shared" si="25"/>
        <v>febrero</v>
      </c>
      <c r="C311" t="s">
        <v>229</v>
      </c>
      <c r="D311" t="s">
        <v>230</v>
      </c>
      <c r="E311" t="str">
        <f>+VLOOKUP(F311,'[1]DIVIPOLA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16">
        <v>430</v>
      </c>
      <c r="N311" s="29">
        <f t="shared" si="26"/>
        <v>3</v>
      </c>
      <c r="O311" s="30" t="str">
        <f t="shared" si="27"/>
        <v>43</v>
      </c>
      <c r="P311" s="30" t="str">
        <f t="shared" si="28"/>
        <v>0</v>
      </c>
      <c r="Q311" s="31">
        <f t="shared" si="29"/>
        <v>2580</v>
      </c>
      <c r="R311" s="31">
        <f t="shared" si="30"/>
        <v>43</v>
      </c>
      <c r="U311" s="28"/>
      <c r="V311" s="28"/>
      <c r="W311" s="8"/>
      <c r="X311" s="6"/>
    </row>
    <row r="312" spans="1:24">
      <c r="A312" s="32">
        <v>45323</v>
      </c>
      <c r="B312" s="1" t="str">
        <f t="shared" si="25"/>
        <v>febrero</v>
      </c>
      <c r="C312" t="s">
        <v>235</v>
      </c>
      <c r="D312" t="s">
        <v>236</v>
      </c>
      <c r="E312" t="str">
        <f>+VLOOKUP(F312,'[1]DIVIPOLA MPIO'!$A$5:$B$1125,2,0)</f>
        <v>Valle del Cauca</v>
      </c>
      <c r="F312" t="s">
        <v>462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16">
        <v>41</v>
      </c>
      <c r="N312" s="29">
        <f t="shared" si="26"/>
        <v>2</v>
      </c>
      <c r="O312" s="30" t="str">
        <f t="shared" si="27"/>
        <v>41</v>
      </c>
      <c r="P312" s="30">
        <f t="shared" si="28"/>
        <v>0</v>
      </c>
      <c r="Q312" s="31">
        <f t="shared" si="29"/>
        <v>2460</v>
      </c>
      <c r="R312" s="31">
        <f t="shared" si="30"/>
        <v>41</v>
      </c>
      <c r="U312" s="28"/>
      <c r="V312" s="28"/>
      <c r="W312" s="8"/>
      <c r="X312" s="6"/>
    </row>
    <row r="313" spans="1:24">
      <c r="A313" s="32">
        <v>45323</v>
      </c>
      <c r="B313" s="1" t="str">
        <f t="shared" si="25"/>
        <v>febrero</v>
      </c>
      <c r="C313" t="s">
        <v>235</v>
      </c>
      <c r="D313" t="s">
        <v>236</v>
      </c>
      <c r="E313" t="str">
        <f>+VLOOKUP(F313,'[1]DIVIPOLA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16">
        <v>24</v>
      </c>
      <c r="N313" s="29">
        <f t="shared" si="26"/>
        <v>2</v>
      </c>
      <c r="O313" s="30" t="str">
        <f t="shared" si="27"/>
        <v>24</v>
      </c>
      <c r="P313" s="30">
        <f t="shared" si="28"/>
        <v>0</v>
      </c>
      <c r="Q313" s="31">
        <f t="shared" si="29"/>
        <v>1440</v>
      </c>
      <c r="R313" s="31">
        <f t="shared" si="30"/>
        <v>24</v>
      </c>
      <c r="U313" s="28"/>
      <c r="V313" s="28"/>
      <c r="W313" s="8"/>
      <c r="X313" s="6"/>
    </row>
    <row r="314" spans="1:24">
      <c r="A314" s="32">
        <v>45323</v>
      </c>
      <c r="B314" s="1" t="str">
        <f t="shared" si="25"/>
        <v>febrero</v>
      </c>
      <c r="C314" t="s">
        <v>235</v>
      </c>
      <c r="D314" t="s">
        <v>236</v>
      </c>
      <c r="E314" t="str">
        <f>+VLOOKUP(F314,'[1]DIVIPOLA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16">
        <v>62</v>
      </c>
      <c r="N314" s="29">
        <f t="shared" si="26"/>
        <v>2</v>
      </c>
      <c r="O314" s="30" t="str">
        <f t="shared" si="27"/>
        <v>62</v>
      </c>
      <c r="P314" s="30">
        <f t="shared" si="28"/>
        <v>0</v>
      </c>
      <c r="Q314" s="31">
        <f t="shared" si="29"/>
        <v>3720</v>
      </c>
      <c r="R314" s="31">
        <f t="shared" si="30"/>
        <v>62</v>
      </c>
      <c r="U314" s="28"/>
      <c r="V314" s="28"/>
      <c r="W314" s="8"/>
      <c r="X314" s="6"/>
    </row>
    <row r="315" spans="1:24">
      <c r="A315" s="32">
        <v>45352</v>
      </c>
      <c r="B315" s="1" t="str">
        <f t="shared" si="25"/>
        <v>marzo</v>
      </c>
      <c r="C315" t="s">
        <v>310</v>
      </c>
      <c r="D315" t="s">
        <v>311</v>
      </c>
      <c r="E315" t="str">
        <f>+VLOOKUP(F315,'[1]DIVIPOLA MPIO'!$A$5:$B$1125,2,0)</f>
        <v>Magdalena</v>
      </c>
      <c r="F315" t="s">
        <v>34</v>
      </c>
      <c r="G315" t="s">
        <v>312</v>
      </c>
      <c r="H315" t="s">
        <v>313</v>
      </c>
      <c r="I315" t="s">
        <v>314</v>
      </c>
      <c r="J315" t="s">
        <v>27</v>
      </c>
      <c r="K315" s="2">
        <v>29</v>
      </c>
      <c r="L315" s="2">
        <v>4472.9399999999996</v>
      </c>
      <c r="M315" s="16">
        <v>721</v>
      </c>
      <c r="N315" s="29">
        <f t="shared" si="26"/>
        <v>3</v>
      </c>
      <c r="O315" s="30" t="str">
        <f t="shared" si="27"/>
        <v>72</v>
      </c>
      <c r="P315" s="30" t="str">
        <f t="shared" si="28"/>
        <v>1</v>
      </c>
      <c r="Q315" s="31">
        <f t="shared" si="29"/>
        <v>4321</v>
      </c>
      <c r="R315" s="31">
        <f t="shared" si="30"/>
        <v>72.016666666666666</v>
      </c>
      <c r="U315" s="28"/>
      <c r="V315" s="28"/>
      <c r="W315" s="8"/>
      <c r="X315" s="6"/>
    </row>
    <row r="316" spans="1:24">
      <c r="A316" s="32">
        <v>45352</v>
      </c>
      <c r="B316" s="1" t="str">
        <f t="shared" si="25"/>
        <v>marzo</v>
      </c>
      <c r="C316" t="s">
        <v>310</v>
      </c>
      <c r="D316" t="s">
        <v>311</v>
      </c>
      <c r="E316" t="str">
        <f>+VLOOKUP(F316,'[1]DIVIPOLA MPIO'!$A$5:$B$1125,2,0)</f>
        <v>Magdalena</v>
      </c>
      <c r="F316" t="s">
        <v>34</v>
      </c>
      <c r="G316" t="s">
        <v>312</v>
      </c>
      <c r="H316" t="s">
        <v>315</v>
      </c>
      <c r="I316" t="s">
        <v>314</v>
      </c>
      <c r="J316" t="s">
        <v>27</v>
      </c>
      <c r="K316" s="2">
        <v>28</v>
      </c>
      <c r="L316" s="2">
        <v>6087.45</v>
      </c>
      <c r="M316" s="16">
        <v>873</v>
      </c>
      <c r="N316" s="29">
        <f t="shared" si="26"/>
        <v>3</v>
      </c>
      <c r="O316" s="30" t="str">
        <f t="shared" si="27"/>
        <v>87</v>
      </c>
      <c r="P316" s="30" t="str">
        <f t="shared" si="28"/>
        <v>3</v>
      </c>
      <c r="Q316" s="31">
        <f t="shared" si="29"/>
        <v>5223</v>
      </c>
      <c r="R316" s="31">
        <f t="shared" si="30"/>
        <v>87.05</v>
      </c>
      <c r="U316" s="28"/>
      <c r="V316" s="28"/>
      <c r="W316" s="8"/>
      <c r="X316" s="6"/>
    </row>
    <row r="317" spans="1:24">
      <c r="A317" s="32">
        <v>45352</v>
      </c>
      <c r="B317" s="1" t="str">
        <f t="shared" si="25"/>
        <v>marzo</v>
      </c>
      <c r="C317" t="s">
        <v>310</v>
      </c>
      <c r="D317" t="s">
        <v>311</v>
      </c>
      <c r="E317" t="str">
        <f>+VLOOKUP(F317,'[1]DIVIPOLA MPIO'!$A$5:$B$1125,2,0)</f>
        <v>Magdalena</v>
      </c>
      <c r="F317" t="s">
        <v>34</v>
      </c>
      <c r="G317" t="s">
        <v>312</v>
      </c>
      <c r="H317" t="s">
        <v>316</v>
      </c>
      <c r="I317" t="s">
        <v>314</v>
      </c>
      <c r="J317" t="s">
        <v>27</v>
      </c>
      <c r="K317" s="2">
        <v>9</v>
      </c>
      <c r="L317" s="2">
        <v>1478.96</v>
      </c>
      <c r="M317" s="16">
        <v>185</v>
      </c>
      <c r="N317" s="29">
        <f t="shared" si="26"/>
        <v>3</v>
      </c>
      <c r="O317" s="30" t="str">
        <f t="shared" si="27"/>
        <v>18</v>
      </c>
      <c r="P317" s="30" t="str">
        <f t="shared" si="28"/>
        <v>5</v>
      </c>
      <c r="Q317" s="31">
        <f t="shared" si="29"/>
        <v>1085</v>
      </c>
      <c r="R317" s="31">
        <f t="shared" si="30"/>
        <v>18.083333333333332</v>
      </c>
      <c r="U317" s="28"/>
      <c r="V317" s="28"/>
      <c r="W317" s="8"/>
      <c r="X317" s="6"/>
    </row>
    <row r="318" spans="1:24">
      <c r="A318" s="32">
        <v>45352</v>
      </c>
      <c r="B318" s="1" t="str">
        <f t="shared" si="25"/>
        <v>marzo</v>
      </c>
      <c r="C318" t="s">
        <v>10</v>
      </c>
      <c r="D318" t="s">
        <v>11</v>
      </c>
      <c r="E318" t="str">
        <f>+VLOOKUP(F318,'[1]DIVIPOLA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16">
        <v>2</v>
      </c>
      <c r="N318" s="29">
        <f t="shared" si="26"/>
        <v>1</v>
      </c>
      <c r="O318" s="30" t="str">
        <f t="shared" si="27"/>
        <v>2</v>
      </c>
      <c r="P318" s="30">
        <f t="shared" si="28"/>
        <v>0</v>
      </c>
      <c r="Q318" s="31">
        <f t="shared" si="29"/>
        <v>120</v>
      </c>
      <c r="R318" s="31">
        <f t="shared" si="30"/>
        <v>2</v>
      </c>
      <c r="U318" s="28"/>
      <c r="V318" s="28"/>
      <c r="W318" s="8"/>
      <c r="X318" s="6"/>
    </row>
    <row r="319" spans="1:24">
      <c r="A319" s="32">
        <v>45352</v>
      </c>
      <c r="B319" s="1" t="str">
        <f t="shared" si="25"/>
        <v>marzo</v>
      </c>
      <c r="C319" t="s">
        <v>10</v>
      </c>
      <c r="D319" t="s">
        <v>11</v>
      </c>
      <c r="E319" t="str">
        <f>+VLOOKUP(F319,'[1]DIVIPOLA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16">
        <v>7</v>
      </c>
      <c r="N319" s="29">
        <f t="shared" si="26"/>
        <v>1</v>
      </c>
      <c r="O319" s="30" t="str">
        <f t="shared" si="27"/>
        <v>7</v>
      </c>
      <c r="P319" s="30">
        <f t="shared" si="28"/>
        <v>0</v>
      </c>
      <c r="Q319" s="31">
        <f t="shared" si="29"/>
        <v>420</v>
      </c>
      <c r="R319" s="31">
        <f t="shared" si="30"/>
        <v>7</v>
      </c>
      <c r="U319" s="28"/>
      <c r="V319" s="28"/>
      <c r="W319" s="8"/>
      <c r="X319" s="6"/>
    </row>
    <row r="320" spans="1:24">
      <c r="A320" s="32">
        <v>45352</v>
      </c>
      <c r="B320" s="1" t="str">
        <f t="shared" si="25"/>
        <v>marzo</v>
      </c>
      <c r="C320" t="s">
        <v>10</v>
      </c>
      <c r="D320" t="s">
        <v>11</v>
      </c>
      <c r="E320" t="str">
        <f>+VLOOKUP(F320,'[1]DIVIPOLA MPIO'!$A$5:$B$1125,2,0)</f>
        <v>Casanare</v>
      </c>
      <c r="F320" t="s">
        <v>458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16">
        <v>4</v>
      </c>
      <c r="N320" s="29">
        <f t="shared" si="26"/>
        <v>1</v>
      </c>
      <c r="O320" s="30" t="str">
        <f t="shared" si="27"/>
        <v>4</v>
      </c>
      <c r="P320" s="30">
        <f t="shared" si="28"/>
        <v>0</v>
      </c>
      <c r="Q320" s="31">
        <f t="shared" si="29"/>
        <v>240</v>
      </c>
      <c r="R320" s="31">
        <f t="shared" si="30"/>
        <v>4</v>
      </c>
      <c r="U320" s="28"/>
      <c r="V320" s="28"/>
      <c r="W320" s="8"/>
      <c r="X320" s="6"/>
    </row>
    <row r="321" spans="1:24">
      <c r="A321" s="32">
        <v>45352</v>
      </c>
      <c r="B321" s="1" t="str">
        <f t="shared" si="25"/>
        <v>marzo</v>
      </c>
      <c r="C321" t="s">
        <v>10</v>
      </c>
      <c r="D321" t="s">
        <v>11</v>
      </c>
      <c r="E321" t="str">
        <f>+VLOOKUP(F321,'[1]DIVIPOLA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16">
        <v>8</v>
      </c>
      <c r="N321" s="29">
        <f t="shared" si="26"/>
        <v>1</v>
      </c>
      <c r="O321" s="30" t="str">
        <f t="shared" si="27"/>
        <v>8</v>
      </c>
      <c r="P321" s="30">
        <f t="shared" si="28"/>
        <v>0</v>
      </c>
      <c r="Q321" s="31">
        <f t="shared" si="29"/>
        <v>480</v>
      </c>
      <c r="R321" s="31">
        <f t="shared" si="30"/>
        <v>8</v>
      </c>
      <c r="U321" s="28"/>
      <c r="V321" s="28"/>
      <c r="W321" s="8"/>
      <c r="X321" s="6"/>
    </row>
    <row r="322" spans="1:24">
      <c r="A322" s="32">
        <v>45352</v>
      </c>
      <c r="B322" s="1" t="str">
        <f t="shared" si="25"/>
        <v>marzo</v>
      </c>
      <c r="C322" t="s">
        <v>10</v>
      </c>
      <c r="D322" t="s">
        <v>11</v>
      </c>
      <c r="E322" t="str">
        <f>+VLOOKUP(F322,'[1]DIVIPOLA MPIO'!$A$5:$B$1125,2,0)</f>
        <v>Casanare</v>
      </c>
      <c r="F322" t="s">
        <v>463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16">
        <v>6</v>
      </c>
      <c r="N322" s="29">
        <f t="shared" si="26"/>
        <v>1</v>
      </c>
      <c r="O322" s="30" t="str">
        <f t="shared" si="27"/>
        <v>6</v>
      </c>
      <c r="P322" s="30">
        <f t="shared" si="28"/>
        <v>0</v>
      </c>
      <c r="Q322" s="31">
        <f t="shared" si="29"/>
        <v>360</v>
      </c>
      <c r="R322" s="31">
        <f t="shared" si="30"/>
        <v>6</v>
      </c>
      <c r="U322" s="28"/>
      <c r="V322" s="28"/>
      <c r="W322" s="8"/>
      <c r="X322" s="6"/>
    </row>
    <row r="323" spans="1:24">
      <c r="A323" s="32">
        <v>45352</v>
      </c>
      <c r="B323" s="1" t="str">
        <f t="shared" ref="B323:B386" si="31">TEXT(A323,"mmmm")</f>
        <v>marzo</v>
      </c>
      <c r="C323" t="s">
        <v>10</v>
      </c>
      <c r="D323" t="s">
        <v>11</v>
      </c>
      <c r="E323" t="str">
        <f>+VLOOKUP(F323,'[1]DIVIPOLA MPIO'!$A$5:$B$1125,2,0)</f>
        <v>Casanare</v>
      </c>
      <c r="F323" t="s">
        <v>463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16">
        <v>5</v>
      </c>
      <c r="N323" s="29">
        <f t="shared" ref="N323:N386" si="32">LEN($M323)</f>
        <v>1</v>
      </c>
      <c r="O323" s="30" t="str">
        <f t="shared" ref="O323:O386" si="33">IF(N323="1",$M323,IF(N323=2,LEFT($M323,2),LEFT($M323,2)))</f>
        <v>5</v>
      </c>
      <c r="P323" s="30">
        <f t="shared" ref="P323:P386" si="34">IF(N323&lt;=2,0,MID($M323,3,3))</f>
        <v>0</v>
      </c>
      <c r="Q323" s="31">
        <f t="shared" ref="Q323:Q386" si="35">(O323*60)+P323</f>
        <v>300</v>
      </c>
      <c r="R323" s="31">
        <f t="shared" ref="R323:R386" si="36">+Q323/60</f>
        <v>5</v>
      </c>
      <c r="U323" s="28"/>
      <c r="V323" s="28"/>
      <c r="W323" s="8"/>
      <c r="X323" s="6"/>
    </row>
    <row r="324" spans="1:24">
      <c r="A324" s="32">
        <v>45352</v>
      </c>
      <c r="B324" s="1" t="str">
        <f t="shared" si="31"/>
        <v>marzo</v>
      </c>
      <c r="C324" t="s">
        <v>22</v>
      </c>
      <c r="D324" t="s">
        <v>23</v>
      </c>
      <c r="E324" t="str">
        <f>+VLOOKUP(F324,'[1]DIVIPOLA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16">
        <v>448</v>
      </c>
      <c r="N324" s="29">
        <f t="shared" si="32"/>
        <v>3</v>
      </c>
      <c r="O324" s="30" t="str">
        <f t="shared" si="33"/>
        <v>44</v>
      </c>
      <c r="P324" s="30" t="str">
        <f t="shared" si="34"/>
        <v>8</v>
      </c>
      <c r="Q324" s="31">
        <f t="shared" si="35"/>
        <v>2648</v>
      </c>
      <c r="R324" s="31">
        <f t="shared" si="36"/>
        <v>44.133333333333333</v>
      </c>
      <c r="U324" s="28"/>
      <c r="V324" s="28"/>
      <c r="W324" s="8"/>
      <c r="X324" s="6"/>
    </row>
    <row r="325" spans="1:24">
      <c r="A325" s="32">
        <v>45352</v>
      </c>
      <c r="B325" s="1" t="str">
        <f t="shared" si="31"/>
        <v>marzo</v>
      </c>
      <c r="C325" t="s">
        <v>22</v>
      </c>
      <c r="D325" t="s">
        <v>23</v>
      </c>
      <c r="E325" t="str">
        <f>+VLOOKUP(F325,'[1]DIVIPOLA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16">
        <v>542</v>
      </c>
      <c r="N325" s="29">
        <f t="shared" si="32"/>
        <v>3</v>
      </c>
      <c r="O325" s="30" t="str">
        <f t="shared" si="33"/>
        <v>54</v>
      </c>
      <c r="P325" s="30" t="str">
        <f t="shared" si="34"/>
        <v>2</v>
      </c>
      <c r="Q325" s="31">
        <f t="shared" si="35"/>
        <v>3242</v>
      </c>
      <c r="R325" s="31">
        <f t="shared" si="36"/>
        <v>54.033333333333331</v>
      </c>
      <c r="U325" s="28"/>
      <c r="V325" s="28"/>
      <c r="W325" s="8"/>
      <c r="X325" s="6"/>
    </row>
    <row r="326" spans="1:24">
      <c r="A326" s="32">
        <v>45352</v>
      </c>
      <c r="B326" s="1" t="str">
        <f t="shared" si="31"/>
        <v>marzo</v>
      </c>
      <c r="C326" t="s">
        <v>22</v>
      </c>
      <c r="D326" t="s">
        <v>23</v>
      </c>
      <c r="E326" t="str">
        <f>+VLOOKUP(F326,'[1]DIVIPOLA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16">
        <v>3330</v>
      </c>
      <c r="N326" s="29">
        <f t="shared" si="32"/>
        <v>4</v>
      </c>
      <c r="O326" s="30" t="str">
        <f t="shared" si="33"/>
        <v>33</v>
      </c>
      <c r="P326" s="30" t="str">
        <f t="shared" si="34"/>
        <v>30</v>
      </c>
      <c r="Q326" s="31">
        <f t="shared" si="35"/>
        <v>2010</v>
      </c>
      <c r="R326" s="31">
        <f t="shared" si="36"/>
        <v>33.5</v>
      </c>
      <c r="U326" s="28"/>
      <c r="V326" s="28"/>
      <c r="W326" s="8"/>
      <c r="X326" s="6"/>
    </row>
    <row r="327" spans="1:24">
      <c r="A327" s="32">
        <v>45352</v>
      </c>
      <c r="B327" s="1" t="str">
        <f t="shared" si="31"/>
        <v>marzo</v>
      </c>
      <c r="C327" t="s">
        <v>22</v>
      </c>
      <c r="D327" t="s">
        <v>23</v>
      </c>
      <c r="E327" t="str">
        <f>+VLOOKUP(F327,'[1]DIVIPOLA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16">
        <v>348</v>
      </c>
      <c r="N327" s="29">
        <f t="shared" si="32"/>
        <v>3</v>
      </c>
      <c r="O327" s="30" t="str">
        <f t="shared" si="33"/>
        <v>34</v>
      </c>
      <c r="P327" s="30" t="str">
        <f t="shared" si="34"/>
        <v>8</v>
      </c>
      <c r="Q327" s="31">
        <f t="shared" si="35"/>
        <v>2048</v>
      </c>
      <c r="R327" s="31">
        <f t="shared" si="36"/>
        <v>34.133333333333333</v>
      </c>
      <c r="U327" s="28"/>
      <c r="V327" s="28"/>
      <c r="W327" s="8"/>
      <c r="X327" s="6"/>
    </row>
    <row r="328" spans="1:24">
      <c r="A328" s="32">
        <v>45352</v>
      </c>
      <c r="B328" s="1" t="str">
        <f t="shared" si="31"/>
        <v>marzo</v>
      </c>
      <c r="C328" t="s">
        <v>22</v>
      </c>
      <c r="D328" t="s">
        <v>23</v>
      </c>
      <c r="E328" t="str">
        <f>+VLOOKUP(F328,'[1]DIVIPOLA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16">
        <v>136</v>
      </c>
      <c r="N328" s="29">
        <f t="shared" si="32"/>
        <v>3</v>
      </c>
      <c r="O328" s="30" t="str">
        <f t="shared" si="33"/>
        <v>13</v>
      </c>
      <c r="P328" s="30" t="str">
        <f t="shared" si="34"/>
        <v>6</v>
      </c>
      <c r="Q328" s="31">
        <f t="shared" si="35"/>
        <v>786</v>
      </c>
      <c r="R328" s="31">
        <f t="shared" si="36"/>
        <v>13.1</v>
      </c>
      <c r="U328" s="28"/>
      <c r="V328" s="28"/>
      <c r="W328" s="8"/>
      <c r="X328" s="6"/>
    </row>
    <row r="329" spans="1:24">
      <c r="A329" s="32">
        <v>45352</v>
      </c>
      <c r="B329" s="1" t="str">
        <f t="shared" si="31"/>
        <v>marzo</v>
      </c>
      <c r="C329" t="s">
        <v>22</v>
      </c>
      <c r="D329" t="s">
        <v>23</v>
      </c>
      <c r="E329" t="str">
        <f>+VLOOKUP(F329,'[1]DIVIPOLA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16">
        <v>1936</v>
      </c>
      <c r="N329" s="29">
        <f t="shared" si="32"/>
        <v>4</v>
      </c>
      <c r="O329" s="30" t="str">
        <f t="shared" si="33"/>
        <v>19</v>
      </c>
      <c r="P329" s="30" t="str">
        <f t="shared" si="34"/>
        <v>36</v>
      </c>
      <c r="Q329" s="31">
        <f t="shared" si="35"/>
        <v>1176</v>
      </c>
      <c r="R329" s="31">
        <f t="shared" si="36"/>
        <v>19.600000000000001</v>
      </c>
      <c r="U329" s="28"/>
      <c r="V329" s="28"/>
      <c r="W329" s="8"/>
      <c r="X329" s="6"/>
    </row>
    <row r="330" spans="1:24">
      <c r="A330" s="32">
        <v>45352</v>
      </c>
      <c r="B330" s="1" t="str">
        <f t="shared" si="31"/>
        <v>marzo</v>
      </c>
      <c r="C330" t="s">
        <v>22</v>
      </c>
      <c r="D330" t="s">
        <v>23</v>
      </c>
      <c r="E330" t="str">
        <f>+VLOOKUP(F330,'[1]DIVIPOLA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16">
        <v>4148</v>
      </c>
      <c r="N330" s="29">
        <f t="shared" si="32"/>
        <v>4</v>
      </c>
      <c r="O330" s="30" t="str">
        <f t="shared" si="33"/>
        <v>41</v>
      </c>
      <c r="P330" s="30" t="str">
        <f t="shared" si="34"/>
        <v>48</v>
      </c>
      <c r="Q330" s="31">
        <f t="shared" si="35"/>
        <v>2508</v>
      </c>
      <c r="R330" s="31">
        <f t="shared" si="36"/>
        <v>41.8</v>
      </c>
      <c r="U330" s="28"/>
      <c r="V330" s="28"/>
      <c r="W330" s="8"/>
      <c r="X330" s="6"/>
    </row>
    <row r="331" spans="1:24">
      <c r="A331" s="32">
        <v>45352</v>
      </c>
      <c r="B331" s="1" t="str">
        <f t="shared" si="31"/>
        <v>marzo</v>
      </c>
      <c r="C331" t="s">
        <v>22</v>
      </c>
      <c r="D331" t="s">
        <v>23</v>
      </c>
      <c r="E331" t="str">
        <f>+VLOOKUP(F331,'[1]DIVIPOLA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16">
        <v>1612</v>
      </c>
      <c r="N331" s="29">
        <f t="shared" si="32"/>
        <v>4</v>
      </c>
      <c r="O331" s="30" t="str">
        <f t="shared" si="33"/>
        <v>16</v>
      </c>
      <c r="P331" s="30" t="str">
        <f t="shared" si="34"/>
        <v>12</v>
      </c>
      <c r="Q331" s="31">
        <f t="shared" si="35"/>
        <v>972</v>
      </c>
      <c r="R331" s="31">
        <f t="shared" si="36"/>
        <v>16.2</v>
      </c>
      <c r="U331" s="28"/>
      <c r="V331" s="28"/>
      <c r="W331" s="8"/>
      <c r="X331" s="6"/>
    </row>
    <row r="332" spans="1:24">
      <c r="A332" s="32">
        <v>45352</v>
      </c>
      <c r="B332" s="1" t="str">
        <f t="shared" si="31"/>
        <v>marzo</v>
      </c>
      <c r="C332" t="s">
        <v>22</v>
      </c>
      <c r="D332" t="s">
        <v>23</v>
      </c>
      <c r="E332" t="str">
        <f>+VLOOKUP(F332,'[1]DIVIPOLA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16">
        <v>4348</v>
      </c>
      <c r="N332" s="29">
        <f t="shared" si="32"/>
        <v>4</v>
      </c>
      <c r="O332" s="30" t="str">
        <f t="shared" si="33"/>
        <v>43</v>
      </c>
      <c r="P332" s="30" t="str">
        <f t="shared" si="34"/>
        <v>48</v>
      </c>
      <c r="Q332" s="31">
        <f t="shared" si="35"/>
        <v>2628</v>
      </c>
      <c r="R332" s="31">
        <f t="shared" si="36"/>
        <v>43.8</v>
      </c>
      <c r="U332" s="28"/>
      <c r="V332" s="28"/>
      <c r="W332" s="8"/>
      <c r="X332" s="6"/>
    </row>
    <row r="333" spans="1:24">
      <c r="A333" s="32">
        <v>45352</v>
      </c>
      <c r="B333" s="1" t="str">
        <f t="shared" si="31"/>
        <v>marzo</v>
      </c>
      <c r="C333" t="s">
        <v>22</v>
      </c>
      <c r="D333" t="s">
        <v>23</v>
      </c>
      <c r="E333" t="str">
        <f>+VLOOKUP(F333,'[1]DIVIPOLA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16">
        <v>4724</v>
      </c>
      <c r="N333" s="29">
        <f t="shared" si="32"/>
        <v>4</v>
      </c>
      <c r="O333" s="30" t="str">
        <f t="shared" si="33"/>
        <v>47</v>
      </c>
      <c r="P333" s="30" t="str">
        <f t="shared" si="34"/>
        <v>24</v>
      </c>
      <c r="Q333" s="31">
        <f t="shared" si="35"/>
        <v>2844</v>
      </c>
      <c r="R333" s="31">
        <f t="shared" si="36"/>
        <v>47.4</v>
      </c>
      <c r="U333" s="28"/>
      <c r="V333" s="28"/>
      <c r="W333" s="8"/>
      <c r="X333" s="6"/>
    </row>
    <row r="334" spans="1:24">
      <c r="A334" s="32">
        <v>45352</v>
      </c>
      <c r="B334" s="1" t="str">
        <f t="shared" si="31"/>
        <v>marzo</v>
      </c>
      <c r="C334" t="s">
        <v>38</v>
      </c>
      <c r="D334" t="s">
        <v>39</v>
      </c>
      <c r="E334" t="str">
        <f>+VLOOKUP(F334,'[1]DIVIPOLA MPIO'!$A$5:$B$1125,2,0)</f>
        <v>Antioquia</v>
      </c>
      <c r="F334" t="s">
        <v>453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16">
        <v>452</v>
      </c>
      <c r="N334" s="29">
        <f t="shared" si="32"/>
        <v>3</v>
      </c>
      <c r="O334" s="30" t="str">
        <f t="shared" si="33"/>
        <v>45</v>
      </c>
      <c r="P334" s="30" t="str">
        <f t="shared" si="34"/>
        <v>2</v>
      </c>
      <c r="Q334" s="31">
        <f t="shared" si="35"/>
        <v>2702</v>
      </c>
      <c r="R334" s="31">
        <f t="shared" si="36"/>
        <v>45.033333333333331</v>
      </c>
      <c r="U334" s="28"/>
      <c r="V334" s="28"/>
      <c r="W334" s="8"/>
      <c r="X334" s="6"/>
    </row>
    <row r="335" spans="1:24">
      <c r="A335" s="32">
        <v>45352</v>
      </c>
      <c r="B335" s="1" t="str">
        <f t="shared" si="31"/>
        <v>marzo</v>
      </c>
      <c r="C335" t="s">
        <v>38</v>
      </c>
      <c r="D335" t="s">
        <v>39</v>
      </c>
      <c r="E335" t="str">
        <f>+VLOOKUP(F335,'[1]DIVIPOLA MPIO'!$A$5:$B$1125,2,0)</f>
        <v>Antioquia</v>
      </c>
      <c r="F335" t="s">
        <v>453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16">
        <v>252</v>
      </c>
      <c r="N335" s="29">
        <f t="shared" si="32"/>
        <v>3</v>
      </c>
      <c r="O335" s="30" t="str">
        <f t="shared" si="33"/>
        <v>25</v>
      </c>
      <c r="P335" s="30" t="str">
        <f t="shared" si="34"/>
        <v>2</v>
      </c>
      <c r="Q335" s="31">
        <f t="shared" si="35"/>
        <v>1502</v>
      </c>
      <c r="R335" s="31">
        <f t="shared" si="36"/>
        <v>25.033333333333335</v>
      </c>
      <c r="U335" s="28"/>
      <c r="V335" s="28"/>
      <c r="W335" s="8"/>
      <c r="X335" s="6"/>
    </row>
    <row r="336" spans="1:24">
      <c r="A336" s="32">
        <v>45352</v>
      </c>
      <c r="B336" s="1" t="str">
        <f t="shared" si="31"/>
        <v>marzo</v>
      </c>
      <c r="C336" t="s">
        <v>38</v>
      </c>
      <c r="D336" t="s">
        <v>39</v>
      </c>
      <c r="E336" t="str">
        <f>+VLOOKUP(F336,'[1]DIVIPOLA MPIO'!$A$5:$B$1125,2,0)</f>
        <v>Antioquia</v>
      </c>
      <c r="F336" t="s">
        <v>453</v>
      </c>
      <c r="G336" t="s">
        <v>41</v>
      </c>
      <c r="H336" t="s">
        <v>44</v>
      </c>
      <c r="I336" t="s">
        <v>43</v>
      </c>
      <c r="J336" t="s">
        <v>412</v>
      </c>
      <c r="K336" s="2">
        <v>2</v>
      </c>
      <c r="L336" s="2">
        <v>176</v>
      </c>
      <c r="M336" s="16">
        <v>22</v>
      </c>
      <c r="N336" s="29">
        <f t="shared" si="32"/>
        <v>2</v>
      </c>
      <c r="O336" s="30" t="str">
        <f t="shared" si="33"/>
        <v>22</v>
      </c>
      <c r="P336" s="30">
        <f t="shared" si="34"/>
        <v>0</v>
      </c>
      <c r="Q336" s="31">
        <f t="shared" si="35"/>
        <v>1320</v>
      </c>
      <c r="R336" s="31">
        <f t="shared" si="36"/>
        <v>22</v>
      </c>
      <c r="U336" s="28"/>
      <c r="V336" s="28"/>
      <c r="W336" s="8"/>
      <c r="X336" s="6"/>
    </row>
    <row r="337" spans="1:24">
      <c r="A337" s="32">
        <v>45352</v>
      </c>
      <c r="B337" s="1" t="str">
        <f t="shared" si="31"/>
        <v>marzo</v>
      </c>
      <c r="C337" t="s">
        <v>38</v>
      </c>
      <c r="D337" t="s">
        <v>39</v>
      </c>
      <c r="E337" t="str">
        <f>+VLOOKUP(F337,'[1]DIVIPOLA MPIO'!$A$5:$B$1125,2,0)</f>
        <v>Antioquia</v>
      </c>
      <c r="F337" t="s">
        <v>453</v>
      </c>
      <c r="G337" t="s">
        <v>41</v>
      </c>
      <c r="H337" t="s">
        <v>45</v>
      </c>
      <c r="I337" t="s">
        <v>43</v>
      </c>
      <c r="J337" t="s">
        <v>27</v>
      </c>
      <c r="K337" s="2">
        <v>63</v>
      </c>
      <c r="L337" s="2">
        <v>4956.7</v>
      </c>
      <c r="M337" s="16">
        <v>333</v>
      </c>
      <c r="N337" s="29">
        <f t="shared" si="32"/>
        <v>3</v>
      </c>
      <c r="O337" s="30" t="str">
        <f t="shared" si="33"/>
        <v>33</v>
      </c>
      <c r="P337" s="30" t="str">
        <f t="shared" si="34"/>
        <v>3</v>
      </c>
      <c r="Q337" s="31">
        <f t="shared" si="35"/>
        <v>1983</v>
      </c>
      <c r="R337" s="31">
        <f t="shared" si="36"/>
        <v>33.049999999999997</v>
      </c>
      <c r="U337" s="28"/>
      <c r="V337" s="28"/>
      <c r="W337" s="8"/>
      <c r="X337" s="6"/>
    </row>
    <row r="338" spans="1:24">
      <c r="A338" s="32">
        <v>45352</v>
      </c>
      <c r="B338" s="1" t="str">
        <f t="shared" si="31"/>
        <v>marzo</v>
      </c>
      <c r="C338" t="s">
        <v>38</v>
      </c>
      <c r="D338" t="s">
        <v>39</v>
      </c>
      <c r="E338" t="str">
        <f>+VLOOKUP(F338,'[1]DIVIPOLA MPIO'!$A$5:$B$1125,2,0)</f>
        <v>Antioquia</v>
      </c>
      <c r="F338" t="s">
        <v>453</v>
      </c>
      <c r="G338" t="s">
        <v>41</v>
      </c>
      <c r="H338" t="s">
        <v>46</v>
      </c>
      <c r="I338" t="s">
        <v>43</v>
      </c>
      <c r="J338" t="s">
        <v>27</v>
      </c>
      <c r="K338" s="2">
        <v>79</v>
      </c>
      <c r="L338" s="2">
        <v>5665.9</v>
      </c>
      <c r="M338" s="16">
        <v>409</v>
      </c>
      <c r="N338" s="29">
        <f t="shared" si="32"/>
        <v>3</v>
      </c>
      <c r="O338" s="30" t="str">
        <f t="shared" si="33"/>
        <v>40</v>
      </c>
      <c r="P338" s="30" t="str">
        <f t="shared" si="34"/>
        <v>9</v>
      </c>
      <c r="Q338" s="31">
        <f t="shared" si="35"/>
        <v>2409</v>
      </c>
      <c r="R338" s="31">
        <f t="shared" si="36"/>
        <v>40.15</v>
      </c>
      <c r="U338" s="28"/>
      <c r="V338" s="28"/>
      <c r="W338" s="8"/>
      <c r="X338" s="6"/>
    </row>
    <row r="339" spans="1:24">
      <c r="A339" s="32">
        <v>45352</v>
      </c>
      <c r="B339" s="1" t="str">
        <f t="shared" si="31"/>
        <v>marzo</v>
      </c>
      <c r="C339" t="s">
        <v>38</v>
      </c>
      <c r="D339" t="s">
        <v>39</v>
      </c>
      <c r="E339" t="str">
        <f>+VLOOKUP(F339,'[1]DIVIPOLA MPIO'!$A$5:$B$1125,2,0)</f>
        <v>Antioquia</v>
      </c>
      <c r="F339" t="s">
        <v>453</v>
      </c>
      <c r="G339" t="s">
        <v>41</v>
      </c>
      <c r="H339" t="s">
        <v>319</v>
      </c>
      <c r="I339" t="s">
        <v>43</v>
      </c>
      <c r="J339" t="s">
        <v>27</v>
      </c>
      <c r="K339" s="2">
        <v>18</v>
      </c>
      <c r="L339" s="2">
        <v>1281.7</v>
      </c>
      <c r="M339" s="16">
        <v>87</v>
      </c>
      <c r="N339" s="29">
        <f t="shared" si="32"/>
        <v>2</v>
      </c>
      <c r="O339" s="30" t="str">
        <f t="shared" si="33"/>
        <v>87</v>
      </c>
      <c r="P339" s="30">
        <f t="shared" si="34"/>
        <v>0</v>
      </c>
      <c r="Q339" s="31">
        <f t="shared" si="35"/>
        <v>5220</v>
      </c>
      <c r="R339" s="31">
        <f t="shared" si="36"/>
        <v>87</v>
      </c>
      <c r="U339" s="28"/>
      <c r="V339" s="28"/>
      <c r="W339" s="8"/>
      <c r="X339" s="6"/>
    </row>
    <row r="340" spans="1:24">
      <c r="A340" s="32">
        <v>45352</v>
      </c>
      <c r="B340" s="1" t="str">
        <f t="shared" si="31"/>
        <v>marzo</v>
      </c>
      <c r="C340" t="s">
        <v>38</v>
      </c>
      <c r="D340" t="s">
        <v>39</v>
      </c>
      <c r="E340" t="str">
        <f>+VLOOKUP(F340,'[1]DIVIPOLA MPIO'!$A$5:$B$1125,2,0)</f>
        <v>Antioquia</v>
      </c>
      <c r="F340" t="s">
        <v>453</v>
      </c>
      <c r="G340" t="s">
        <v>41</v>
      </c>
      <c r="H340" t="s">
        <v>319</v>
      </c>
      <c r="I340" t="s">
        <v>43</v>
      </c>
      <c r="J340" t="s">
        <v>412</v>
      </c>
      <c r="K340" s="2">
        <v>3</v>
      </c>
      <c r="L340" s="2">
        <v>240</v>
      </c>
      <c r="M340" s="16">
        <v>38</v>
      </c>
      <c r="N340" s="29">
        <f t="shared" si="32"/>
        <v>2</v>
      </c>
      <c r="O340" s="30" t="str">
        <f t="shared" si="33"/>
        <v>38</v>
      </c>
      <c r="P340" s="30">
        <f t="shared" si="34"/>
        <v>0</v>
      </c>
      <c r="Q340" s="31">
        <f t="shared" si="35"/>
        <v>2280</v>
      </c>
      <c r="R340" s="31">
        <f t="shared" si="36"/>
        <v>38</v>
      </c>
      <c r="U340" s="28"/>
      <c r="V340" s="28"/>
      <c r="W340" s="8"/>
      <c r="X340" s="6"/>
    </row>
    <row r="341" spans="1:24">
      <c r="A341" s="32">
        <v>45352</v>
      </c>
      <c r="B341" s="1" t="str">
        <f t="shared" si="31"/>
        <v>marzo</v>
      </c>
      <c r="C341" t="s">
        <v>38</v>
      </c>
      <c r="D341" t="s">
        <v>39</v>
      </c>
      <c r="E341" t="str">
        <f>+VLOOKUP(F341,'[1]DIVIPOLA MPIO'!$A$5:$B$1125,2,0)</f>
        <v>Antioquia</v>
      </c>
      <c r="F341" t="s">
        <v>453</v>
      </c>
      <c r="G341" t="s">
        <v>41</v>
      </c>
      <c r="H341" t="s">
        <v>47</v>
      </c>
      <c r="I341" t="s">
        <v>43</v>
      </c>
      <c r="J341" t="s">
        <v>27</v>
      </c>
      <c r="K341" s="2">
        <v>84</v>
      </c>
      <c r="L341" s="2">
        <v>6061.7</v>
      </c>
      <c r="M341" s="16">
        <v>413</v>
      </c>
      <c r="N341" s="29">
        <f t="shared" si="32"/>
        <v>3</v>
      </c>
      <c r="O341" s="30" t="str">
        <f t="shared" si="33"/>
        <v>41</v>
      </c>
      <c r="P341" s="30" t="str">
        <f t="shared" si="34"/>
        <v>3</v>
      </c>
      <c r="Q341" s="31">
        <f t="shared" si="35"/>
        <v>2463</v>
      </c>
      <c r="R341" s="31">
        <f t="shared" si="36"/>
        <v>41.05</v>
      </c>
      <c r="U341" s="28"/>
      <c r="V341" s="28"/>
      <c r="W341" s="8"/>
      <c r="X341" s="6"/>
    </row>
    <row r="342" spans="1:24">
      <c r="A342" s="32">
        <v>45352</v>
      </c>
      <c r="B342" s="1" t="str">
        <f t="shared" si="31"/>
        <v>marzo</v>
      </c>
      <c r="C342" t="s">
        <v>38</v>
      </c>
      <c r="D342" t="s">
        <v>39</v>
      </c>
      <c r="E342" t="str">
        <f>+VLOOKUP(F342,'[1]DIVIPOLA MPIO'!$A$5:$B$1125,2,0)</f>
        <v>Antioquia</v>
      </c>
      <c r="F342" t="s">
        <v>453</v>
      </c>
      <c r="G342" t="s">
        <v>41</v>
      </c>
      <c r="H342" t="s">
        <v>48</v>
      </c>
      <c r="I342" t="s">
        <v>43</v>
      </c>
      <c r="J342" t="s">
        <v>27</v>
      </c>
      <c r="K342" s="2">
        <v>78</v>
      </c>
      <c r="L342" s="2">
        <v>5906.7</v>
      </c>
      <c r="M342" s="16">
        <v>401</v>
      </c>
      <c r="N342" s="29">
        <f t="shared" si="32"/>
        <v>3</v>
      </c>
      <c r="O342" s="30" t="str">
        <f t="shared" si="33"/>
        <v>40</v>
      </c>
      <c r="P342" s="30" t="str">
        <f t="shared" si="34"/>
        <v>1</v>
      </c>
      <c r="Q342" s="31">
        <f t="shared" si="35"/>
        <v>2401</v>
      </c>
      <c r="R342" s="31">
        <f t="shared" si="36"/>
        <v>40.016666666666666</v>
      </c>
      <c r="U342" s="28"/>
      <c r="V342" s="28"/>
      <c r="W342" s="8"/>
      <c r="X342" s="6"/>
    </row>
    <row r="343" spans="1:24">
      <c r="A343" s="32">
        <v>45352</v>
      </c>
      <c r="B343" s="1" t="str">
        <f t="shared" si="31"/>
        <v>marzo</v>
      </c>
      <c r="C343" t="s">
        <v>38</v>
      </c>
      <c r="D343" t="s">
        <v>39</v>
      </c>
      <c r="E343" t="str">
        <f>+VLOOKUP(F343,'[1]DIVIPOLA MPIO'!$A$5:$B$1125,2,0)</f>
        <v>Antioquia</v>
      </c>
      <c r="F343" t="s">
        <v>453</v>
      </c>
      <c r="G343" t="s">
        <v>41</v>
      </c>
      <c r="H343" t="s">
        <v>49</v>
      </c>
      <c r="I343" t="s">
        <v>43</v>
      </c>
      <c r="J343" t="s">
        <v>27</v>
      </c>
      <c r="K343" s="2">
        <v>90</v>
      </c>
      <c r="L343" s="2">
        <v>6969.1</v>
      </c>
      <c r="M343" s="16">
        <v>464</v>
      </c>
      <c r="N343" s="29">
        <f t="shared" si="32"/>
        <v>3</v>
      </c>
      <c r="O343" s="30" t="str">
        <f t="shared" si="33"/>
        <v>46</v>
      </c>
      <c r="P343" s="30" t="str">
        <f t="shared" si="34"/>
        <v>4</v>
      </c>
      <c r="Q343" s="31">
        <f t="shared" si="35"/>
        <v>2764</v>
      </c>
      <c r="R343" s="31">
        <f t="shared" si="36"/>
        <v>46.06666666666667</v>
      </c>
      <c r="U343" s="28"/>
      <c r="V343" s="28"/>
      <c r="W343" s="8"/>
      <c r="X343" s="6"/>
    </row>
    <row r="344" spans="1:24">
      <c r="A344" s="32">
        <v>45352</v>
      </c>
      <c r="B344" s="1" t="str">
        <f t="shared" si="31"/>
        <v>marzo</v>
      </c>
      <c r="C344" t="s">
        <v>38</v>
      </c>
      <c r="D344" t="s">
        <v>39</v>
      </c>
      <c r="E344" t="str">
        <f>+VLOOKUP(F344,'[1]DIVIPOLA MPIO'!$A$5:$B$1125,2,0)</f>
        <v>Antioquia</v>
      </c>
      <c r="F344" t="s">
        <v>453</v>
      </c>
      <c r="G344" t="s">
        <v>41</v>
      </c>
      <c r="H344" t="s">
        <v>50</v>
      </c>
      <c r="I344" t="s">
        <v>43</v>
      </c>
      <c r="J344" t="s">
        <v>27</v>
      </c>
      <c r="K344" s="2">
        <v>81</v>
      </c>
      <c r="L344" s="2">
        <v>6328.4</v>
      </c>
      <c r="M344" s="16">
        <v>414</v>
      </c>
      <c r="N344" s="29">
        <f t="shared" si="32"/>
        <v>3</v>
      </c>
      <c r="O344" s="30" t="str">
        <f t="shared" si="33"/>
        <v>41</v>
      </c>
      <c r="P344" s="30" t="str">
        <f t="shared" si="34"/>
        <v>4</v>
      </c>
      <c r="Q344" s="31">
        <f t="shared" si="35"/>
        <v>2464</v>
      </c>
      <c r="R344" s="31">
        <f t="shared" si="36"/>
        <v>41.06666666666667</v>
      </c>
      <c r="U344" s="28"/>
      <c r="V344" s="28"/>
      <c r="W344" s="8"/>
      <c r="X344" s="6"/>
    </row>
    <row r="345" spans="1:24">
      <c r="A345" s="32">
        <v>45352</v>
      </c>
      <c r="B345" s="1" t="str">
        <f t="shared" si="31"/>
        <v>marzo</v>
      </c>
      <c r="C345" t="s">
        <v>38</v>
      </c>
      <c r="D345" t="s">
        <v>39</v>
      </c>
      <c r="E345" t="str">
        <f>+VLOOKUP(F345,'[1]DIVIPOLA MPIO'!$A$5:$B$1125,2,0)</f>
        <v>Antioquia</v>
      </c>
      <c r="F345" t="s">
        <v>453</v>
      </c>
      <c r="G345" t="s">
        <v>41</v>
      </c>
      <c r="H345" t="s">
        <v>51</v>
      </c>
      <c r="I345" t="s">
        <v>43</v>
      </c>
      <c r="J345" t="s">
        <v>27</v>
      </c>
      <c r="K345" s="2">
        <v>96</v>
      </c>
      <c r="L345" s="2">
        <v>7382.3</v>
      </c>
      <c r="M345" s="16">
        <v>439</v>
      </c>
      <c r="N345" s="29">
        <f t="shared" si="32"/>
        <v>3</v>
      </c>
      <c r="O345" s="30" t="str">
        <f t="shared" si="33"/>
        <v>43</v>
      </c>
      <c r="P345" s="30" t="str">
        <f t="shared" si="34"/>
        <v>9</v>
      </c>
      <c r="Q345" s="31">
        <f t="shared" si="35"/>
        <v>2589</v>
      </c>
      <c r="R345" s="31">
        <f t="shared" si="36"/>
        <v>43.15</v>
      </c>
      <c r="U345" s="28"/>
      <c r="V345" s="28"/>
      <c r="W345" s="8"/>
      <c r="X345" s="6"/>
    </row>
    <row r="346" spans="1:24">
      <c r="A346" s="32">
        <v>45352</v>
      </c>
      <c r="B346" s="1" t="str">
        <f t="shared" si="31"/>
        <v>marzo</v>
      </c>
      <c r="C346" t="s">
        <v>38</v>
      </c>
      <c r="D346" t="s">
        <v>39</v>
      </c>
      <c r="E346" t="str">
        <f>+VLOOKUP(F346,'[1]DIVIPOLA MPIO'!$A$5:$B$1125,2,0)</f>
        <v>Antioquia</v>
      </c>
      <c r="F346" t="s">
        <v>453</v>
      </c>
      <c r="G346" t="s">
        <v>41</v>
      </c>
      <c r="H346" t="s">
        <v>52</v>
      </c>
      <c r="I346" t="s">
        <v>43</v>
      </c>
      <c r="J346" t="s">
        <v>27</v>
      </c>
      <c r="K346" s="2">
        <v>84</v>
      </c>
      <c r="L346" s="2">
        <v>6163.8</v>
      </c>
      <c r="M346" s="16">
        <v>419</v>
      </c>
      <c r="N346" s="29">
        <f t="shared" si="32"/>
        <v>3</v>
      </c>
      <c r="O346" s="30" t="str">
        <f t="shared" si="33"/>
        <v>41</v>
      </c>
      <c r="P346" s="30" t="str">
        <f t="shared" si="34"/>
        <v>9</v>
      </c>
      <c r="Q346" s="31">
        <f t="shared" si="35"/>
        <v>2469</v>
      </c>
      <c r="R346" s="31">
        <f t="shared" si="36"/>
        <v>41.15</v>
      </c>
      <c r="U346" s="28"/>
      <c r="V346" s="28"/>
      <c r="W346" s="8"/>
      <c r="X346" s="6"/>
    </row>
    <row r="347" spans="1:24">
      <c r="A347" s="32">
        <v>45352</v>
      </c>
      <c r="B347" s="1" t="str">
        <f t="shared" si="31"/>
        <v>marzo</v>
      </c>
      <c r="C347" t="s">
        <v>38</v>
      </c>
      <c r="D347" t="s">
        <v>39</v>
      </c>
      <c r="E347" t="str">
        <f>+VLOOKUP(F347,'[1]DIVIPOLA MPIO'!$A$5:$B$1125,2,0)</f>
        <v>Magdalena</v>
      </c>
      <c r="F347" t="s">
        <v>467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16">
        <v>16</v>
      </c>
      <c r="N347" s="29">
        <f t="shared" si="32"/>
        <v>2</v>
      </c>
      <c r="O347" s="30" t="str">
        <f t="shared" si="33"/>
        <v>16</v>
      </c>
      <c r="P347" s="30">
        <f t="shared" si="34"/>
        <v>0</v>
      </c>
      <c r="Q347" s="31">
        <f t="shared" si="35"/>
        <v>960</v>
      </c>
      <c r="R347" s="31">
        <f t="shared" si="36"/>
        <v>16</v>
      </c>
      <c r="U347" s="28"/>
      <c r="V347" s="28"/>
      <c r="W347" s="8"/>
      <c r="X347" s="6"/>
    </row>
    <row r="348" spans="1:24">
      <c r="A348" s="32">
        <v>45352</v>
      </c>
      <c r="B348" s="1" t="str">
        <f t="shared" si="31"/>
        <v>marzo</v>
      </c>
      <c r="C348" t="s">
        <v>38</v>
      </c>
      <c r="D348" t="s">
        <v>39</v>
      </c>
      <c r="E348" t="str">
        <f>+VLOOKUP(F348,'[1]DIVIPOLA MPIO'!$A$5:$B$1125,2,0)</f>
        <v>Magdalena</v>
      </c>
      <c r="F348" t="s">
        <v>467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16">
        <v>671</v>
      </c>
      <c r="N348" s="29">
        <f t="shared" si="32"/>
        <v>3</v>
      </c>
      <c r="O348" s="30" t="str">
        <f t="shared" si="33"/>
        <v>67</v>
      </c>
      <c r="P348" s="30" t="str">
        <f t="shared" si="34"/>
        <v>1</v>
      </c>
      <c r="Q348" s="31">
        <f t="shared" si="35"/>
        <v>4021</v>
      </c>
      <c r="R348" s="31">
        <f t="shared" si="36"/>
        <v>67.016666666666666</v>
      </c>
      <c r="U348" s="28"/>
      <c r="V348" s="28"/>
      <c r="W348" s="8"/>
      <c r="X348" s="6"/>
    </row>
    <row r="349" spans="1:24">
      <c r="A349" s="32">
        <v>45352</v>
      </c>
      <c r="B349" s="1" t="str">
        <f t="shared" si="31"/>
        <v>marzo</v>
      </c>
      <c r="C349" t="s">
        <v>38</v>
      </c>
      <c r="D349" t="s">
        <v>39</v>
      </c>
      <c r="E349" t="str">
        <f>+VLOOKUP(F349,'[1]DIVIPOLA MPIO'!$A$5:$B$1125,2,0)</f>
        <v>Magdalena</v>
      </c>
      <c r="F349" t="s">
        <v>467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16">
        <v>521</v>
      </c>
      <c r="N349" s="29">
        <f t="shared" si="32"/>
        <v>3</v>
      </c>
      <c r="O349" s="30" t="str">
        <f t="shared" si="33"/>
        <v>52</v>
      </c>
      <c r="P349" s="30" t="str">
        <f t="shared" si="34"/>
        <v>1</v>
      </c>
      <c r="Q349" s="31">
        <f t="shared" si="35"/>
        <v>3121</v>
      </c>
      <c r="R349" s="31">
        <f t="shared" si="36"/>
        <v>52.016666666666666</v>
      </c>
      <c r="U349" s="28"/>
      <c r="V349" s="28"/>
      <c r="W349" s="8"/>
      <c r="X349" s="6"/>
    </row>
    <row r="350" spans="1:24">
      <c r="A350" s="32">
        <v>45352</v>
      </c>
      <c r="B350" s="1" t="str">
        <f t="shared" si="31"/>
        <v>marzo</v>
      </c>
      <c r="C350" t="s">
        <v>38</v>
      </c>
      <c r="D350" t="s">
        <v>39</v>
      </c>
      <c r="E350" t="str">
        <f>+VLOOKUP(F350,'[1]DIVIPOLA MPIO'!$A$5:$B$1125,2,0)</f>
        <v>Magdalena</v>
      </c>
      <c r="F350" t="s">
        <v>467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16">
        <v>222</v>
      </c>
      <c r="N350" s="29">
        <f t="shared" si="32"/>
        <v>3</v>
      </c>
      <c r="O350" s="30" t="str">
        <f t="shared" si="33"/>
        <v>22</v>
      </c>
      <c r="P350" s="30" t="str">
        <f t="shared" si="34"/>
        <v>2</v>
      </c>
      <c r="Q350" s="31">
        <f t="shared" si="35"/>
        <v>1322</v>
      </c>
      <c r="R350" s="31">
        <f t="shared" si="36"/>
        <v>22.033333333333335</v>
      </c>
      <c r="U350" s="28"/>
      <c r="V350" s="28"/>
      <c r="W350" s="8"/>
      <c r="X350" s="6"/>
    </row>
    <row r="351" spans="1:24">
      <c r="A351" s="32">
        <v>45352</v>
      </c>
      <c r="B351" s="1" t="str">
        <f t="shared" si="31"/>
        <v>marzo</v>
      </c>
      <c r="C351" t="s">
        <v>38</v>
      </c>
      <c r="D351" t="s">
        <v>39</v>
      </c>
      <c r="E351" t="str">
        <f>+VLOOKUP(F351,'[1]DIVIPOLA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16">
        <v>86</v>
      </c>
      <c r="N351" s="29">
        <f t="shared" si="32"/>
        <v>2</v>
      </c>
      <c r="O351" s="30" t="str">
        <f t="shared" si="33"/>
        <v>86</v>
      </c>
      <c r="P351" s="30">
        <f t="shared" si="34"/>
        <v>0</v>
      </c>
      <c r="Q351" s="31">
        <f t="shared" si="35"/>
        <v>5160</v>
      </c>
      <c r="R351" s="31">
        <f t="shared" si="36"/>
        <v>86</v>
      </c>
      <c r="U351" s="28"/>
      <c r="V351" s="28"/>
      <c r="W351" s="8"/>
      <c r="X351" s="6"/>
    </row>
    <row r="352" spans="1:24">
      <c r="A352" s="32">
        <v>45352</v>
      </c>
      <c r="B352" s="1" t="str">
        <f t="shared" si="31"/>
        <v>marzo</v>
      </c>
      <c r="C352" t="s">
        <v>38</v>
      </c>
      <c r="D352" t="s">
        <v>39</v>
      </c>
      <c r="E352" t="str">
        <f>+VLOOKUP(F352,'[1]DIVIPOLA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16">
        <v>53</v>
      </c>
      <c r="N352" s="29">
        <f t="shared" si="32"/>
        <v>2</v>
      </c>
      <c r="O352" s="30" t="str">
        <f t="shared" si="33"/>
        <v>53</v>
      </c>
      <c r="P352" s="30">
        <f t="shared" si="34"/>
        <v>0</v>
      </c>
      <c r="Q352" s="31">
        <f t="shared" si="35"/>
        <v>3180</v>
      </c>
      <c r="R352" s="31">
        <f t="shared" si="36"/>
        <v>53</v>
      </c>
      <c r="U352" s="28"/>
      <c r="V352" s="28"/>
      <c r="W352" s="8"/>
      <c r="X352" s="6"/>
    </row>
    <row r="353" spans="1:24">
      <c r="A353" s="32">
        <v>45352</v>
      </c>
      <c r="B353" s="1" t="str">
        <f t="shared" si="31"/>
        <v>marzo</v>
      </c>
      <c r="C353" t="s">
        <v>38</v>
      </c>
      <c r="D353" t="s">
        <v>39</v>
      </c>
      <c r="E353" t="str">
        <f>+VLOOKUP(F353,'[1]DIVIPOLA MPIO'!$A$5:$B$1125,2,0)</f>
        <v>Antioquia</v>
      </c>
      <c r="F353" t="s">
        <v>58</v>
      </c>
      <c r="G353" t="s">
        <v>59</v>
      </c>
      <c r="H353" t="s">
        <v>44</v>
      </c>
      <c r="I353" t="s">
        <v>43</v>
      </c>
      <c r="J353" t="s">
        <v>412</v>
      </c>
      <c r="K353" s="2">
        <v>1</v>
      </c>
      <c r="L353" s="2">
        <v>80</v>
      </c>
      <c r="M353" s="16">
        <v>7</v>
      </c>
      <c r="N353" s="29">
        <f t="shared" si="32"/>
        <v>1</v>
      </c>
      <c r="O353" s="30" t="str">
        <f t="shared" si="33"/>
        <v>7</v>
      </c>
      <c r="P353" s="30">
        <f t="shared" si="34"/>
        <v>0</v>
      </c>
      <c r="Q353" s="31">
        <f t="shared" si="35"/>
        <v>420</v>
      </c>
      <c r="R353" s="31">
        <f t="shared" si="36"/>
        <v>7</v>
      </c>
      <c r="U353" s="28"/>
      <c r="V353" s="28"/>
      <c r="W353" s="8"/>
      <c r="X353" s="6"/>
    </row>
    <row r="354" spans="1:24">
      <c r="A354" s="32">
        <v>45352</v>
      </c>
      <c r="B354" s="1" t="str">
        <f t="shared" si="31"/>
        <v>marzo</v>
      </c>
      <c r="C354" t="s">
        <v>38</v>
      </c>
      <c r="D354" t="s">
        <v>39</v>
      </c>
      <c r="E354" t="str">
        <f>+VLOOKUP(F354,'[1]DIVIPOLA MPIO'!$A$5:$B$1125,2,0)</f>
        <v>Antioquia</v>
      </c>
      <c r="F354" t="s">
        <v>58</v>
      </c>
      <c r="G354" t="s">
        <v>59</v>
      </c>
      <c r="H354" t="s">
        <v>45</v>
      </c>
      <c r="I354" t="s">
        <v>43</v>
      </c>
      <c r="J354" t="s">
        <v>27</v>
      </c>
      <c r="K354" s="2">
        <v>5</v>
      </c>
      <c r="L354" s="2">
        <v>323.3</v>
      </c>
      <c r="M354" s="16">
        <v>22</v>
      </c>
      <c r="N354" s="29">
        <f t="shared" si="32"/>
        <v>2</v>
      </c>
      <c r="O354" s="30" t="str">
        <f t="shared" si="33"/>
        <v>22</v>
      </c>
      <c r="P354" s="30">
        <f t="shared" si="34"/>
        <v>0</v>
      </c>
      <c r="Q354" s="31">
        <f t="shared" si="35"/>
        <v>1320</v>
      </c>
      <c r="R354" s="31">
        <f t="shared" si="36"/>
        <v>22</v>
      </c>
      <c r="U354" s="28"/>
      <c r="V354" s="28"/>
      <c r="W354" s="8"/>
      <c r="X354" s="6"/>
    </row>
    <row r="355" spans="1:24">
      <c r="A355" s="32">
        <v>45352</v>
      </c>
      <c r="B355" s="1" t="str">
        <f t="shared" si="31"/>
        <v>marzo</v>
      </c>
      <c r="C355" t="s">
        <v>38</v>
      </c>
      <c r="D355" t="s">
        <v>39</v>
      </c>
      <c r="E355" t="str">
        <f>+VLOOKUP(F355,'[1]DIVIPOLA MPIO'!$A$5:$B$1125,2,0)</f>
        <v>Antioquia</v>
      </c>
      <c r="F355" t="s">
        <v>58</v>
      </c>
      <c r="G355" t="s">
        <v>59</v>
      </c>
      <c r="H355" t="s">
        <v>46</v>
      </c>
      <c r="I355" t="s">
        <v>43</v>
      </c>
      <c r="J355" t="s">
        <v>27</v>
      </c>
      <c r="K355" s="2">
        <v>27</v>
      </c>
      <c r="L355" s="2">
        <v>2051.6999999999998</v>
      </c>
      <c r="M355" s="16">
        <v>12</v>
      </c>
      <c r="N355" s="29">
        <f t="shared" si="32"/>
        <v>2</v>
      </c>
      <c r="O355" s="30" t="str">
        <f t="shared" si="33"/>
        <v>12</v>
      </c>
      <c r="P355" s="30">
        <f t="shared" si="34"/>
        <v>0</v>
      </c>
      <c r="Q355" s="31">
        <f t="shared" si="35"/>
        <v>720</v>
      </c>
      <c r="R355" s="31">
        <f t="shared" si="36"/>
        <v>12</v>
      </c>
      <c r="U355" s="28"/>
      <c r="V355" s="28"/>
      <c r="W355" s="8"/>
      <c r="X355" s="6"/>
    </row>
    <row r="356" spans="1:24">
      <c r="A356" s="32">
        <v>45352</v>
      </c>
      <c r="B356" s="1" t="str">
        <f t="shared" si="31"/>
        <v>marzo</v>
      </c>
      <c r="C356" t="s">
        <v>38</v>
      </c>
      <c r="D356" t="s">
        <v>39</v>
      </c>
      <c r="E356" t="str">
        <f>+VLOOKUP(F356,'[1]DIVIPOLA MPIO'!$A$5:$B$1125,2,0)</f>
        <v>Antioquia</v>
      </c>
      <c r="F356" t="s">
        <v>58</v>
      </c>
      <c r="G356" t="s">
        <v>59</v>
      </c>
      <c r="H356" t="s">
        <v>319</v>
      </c>
      <c r="I356" t="s">
        <v>43</v>
      </c>
      <c r="J356" t="s">
        <v>27</v>
      </c>
      <c r="K356" s="2">
        <v>5</v>
      </c>
      <c r="L356" s="2">
        <v>396.7</v>
      </c>
      <c r="M356" s="16">
        <v>22</v>
      </c>
      <c r="N356" s="29">
        <f t="shared" si="32"/>
        <v>2</v>
      </c>
      <c r="O356" s="30" t="str">
        <f t="shared" si="33"/>
        <v>22</v>
      </c>
      <c r="P356" s="30">
        <f t="shared" si="34"/>
        <v>0</v>
      </c>
      <c r="Q356" s="31">
        <f t="shared" si="35"/>
        <v>1320</v>
      </c>
      <c r="R356" s="31">
        <f t="shared" si="36"/>
        <v>22</v>
      </c>
      <c r="U356" s="28"/>
      <c r="V356" s="28"/>
      <c r="W356" s="8"/>
      <c r="X356" s="6"/>
    </row>
    <row r="357" spans="1:24">
      <c r="A357" s="32">
        <v>45352</v>
      </c>
      <c r="B357" s="1" t="str">
        <f t="shared" si="31"/>
        <v>marzo</v>
      </c>
      <c r="C357" t="s">
        <v>38</v>
      </c>
      <c r="D357" t="s">
        <v>39</v>
      </c>
      <c r="E357" t="str">
        <f>+VLOOKUP(F357,'[1]DIVIPOLA MPIO'!$A$5:$B$1125,2,0)</f>
        <v>Antioquia</v>
      </c>
      <c r="F357" t="s">
        <v>58</v>
      </c>
      <c r="G357" t="s">
        <v>59</v>
      </c>
      <c r="H357" t="s">
        <v>319</v>
      </c>
      <c r="I357" t="s">
        <v>43</v>
      </c>
      <c r="J357" t="s">
        <v>412</v>
      </c>
      <c r="K357" s="2">
        <v>6</v>
      </c>
      <c r="L357" s="2">
        <v>544</v>
      </c>
      <c r="M357" s="16">
        <v>72</v>
      </c>
      <c r="N357" s="29">
        <f t="shared" si="32"/>
        <v>2</v>
      </c>
      <c r="O357" s="30" t="str">
        <f t="shared" si="33"/>
        <v>72</v>
      </c>
      <c r="P357" s="30">
        <f t="shared" si="34"/>
        <v>0</v>
      </c>
      <c r="Q357" s="31">
        <f t="shared" si="35"/>
        <v>4320</v>
      </c>
      <c r="R357" s="31">
        <f t="shared" si="36"/>
        <v>72</v>
      </c>
      <c r="U357" s="28"/>
      <c r="V357" s="28"/>
      <c r="W357" s="8"/>
      <c r="X357" s="6"/>
    </row>
    <row r="358" spans="1:24">
      <c r="A358" s="32">
        <v>45352</v>
      </c>
      <c r="B358" s="1" t="str">
        <f t="shared" si="31"/>
        <v>marzo</v>
      </c>
      <c r="C358" t="s">
        <v>38</v>
      </c>
      <c r="D358" t="s">
        <v>39</v>
      </c>
      <c r="E358" t="str">
        <f>+VLOOKUP(F358,'[1]DIVIPOLA MPIO'!$A$5:$B$1125,2,0)</f>
        <v>Antioquia</v>
      </c>
      <c r="F358" t="s">
        <v>58</v>
      </c>
      <c r="G358" t="s">
        <v>59</v>
      </c>
      <c r="H358" t="s">
        <v>47</v>
      </c>
      <c r="I358" t="s">
        <v>43</v>
      </c>
      <c r="J358" t="s">
        <v>27</v>
      </c>
      <c r="K358" s="2">
        <v>21</v>
      </c>
      <c r="L358" s="2">
        <v>1556.7</v>
      </c>
      <c r="M358" s="16">
        <v>94</v>
      </c>
      <c r="N358" s="29">
        <f t="shared" si="32"/>
        <v>2</v>
      </c>
      <c r="O358" s="30" t="str">
        <f t="shared" si="33"/>
        <v>94</v>
      </c>
      <c r="P358" s="30">
        <f t="shared" si="34"/>
        <v>0</v>
      </c>
      <c r="Q358" s="31">
        <f t="shared" si="35"/>
        <v>5640</v>
      </c>
      <c r="R358" s="31">
        <f t="shared" si="36"/>
        <v>94</v>
      </c>
      <c r="U358" s="28"/>
      <c r="V358" s="28"/>
      <c r="W358" s="8"/>
      <c r="X358" s="6"/>
    </row>
    <row r="359" spans="1:24">
      <c r="A359" s="32">
        <v>45352</v>
      </c>
      <c r="B359" s="1" t="str">
        <f t="shared" si="31"/>
        <v>marzo</v>
      </c>
      <c r="C359" t="s">
        <v>38</v>
      </c>
      <c r="D359" t="s">
        <v>39</v>
      </c>
      <c r="E359" t="str">
        <f>+VLOOKUP(F359,'[1]DIVIPOLA MPIO'!$A$5:$B$1125,2,0)</f>
        <v>Antioquia</v>
      </c>
      <c r="F359" t="s">
        <v>58</v>
      </c>
      <c r="G359" t="s">
        <v>59</v>
      </c>
      <c r="H359" t="s">
        <v>48</v>
      </c>
      <c r="I359" t="s">
        <v>43</v>
      </c>
      <c r="J359" t="s">
        <v>27</v>
      </c>
      <c r="K359" s="2">
        <v>28</v>
      </c>
      <c r="L359" s="2">
        <v>1940</v>
      </c>
      <c r="M359" s="16">
        <v>127</v>
      </c>
      <c r="N359" s="29">
        <f t="shared" si="32"/>
        <v>3</v>
      </c>
      <c r="O359" s="30" t="str">
        <f t="shared" si="33"/>
        <v>12</v>
      </c>
      <c r="P359" s="30" t="str">
        <f t="shared" si="34"/>
        <v>7</v>
      </c>
      <c r="Q359" s="31">
        <f t="shared" si="35"/>
        <v>727</v>
      </c>
      <c r="R359" s="31">
        <f t="shared" si="36"/>
        <v>12.116666666666667</v>
      </c>
      <c r="U359" s="28"/>
      <c r="V359" s="28"/>
      <c r="W359" s="8"/>
      <c r="X359" s="6"/>
    </row>
    <row r="360" spans="1:24">
      <c r="A360" s="32">
        <v>45352</v>
      </c>
      <c r="B360" s="1" t="str">
        <f t="shared" si="31"/>
        <v>marzo</v>
      </c>
      <c r="C360" t="s">
        <v>38</v>
      </c>
      <c r="D360" t="s">
        <v>39</v>
      </c>
      <c r="E360" t="str">
        <f>+VLOOKUP(F360,'[1]DIVIPOLA MPIO'!$A$5:$B$1125,2,0)</f>
        <v>Antioquia</v>
      </c>
      <c r="F360" t="s">
        <v>58</v>
      </c>
      <c r="G360" t="s">
        <v>59</v>
      </c>
      <c r="H360" t="s">
        <v>49</v>
      </c>
      <c r="I360" t="s">
        <v>43</v>
      </c>
      <c r="J360" t="s">
        <v>27</v>
      </c>
      <c r="K360" s="2">
        <v>13</v>
      </c>
      <c r="L360" s="2">
        <v>996.7</v>
      </c>
      <c r="M360" s="16">
        <v>62</v>
      </c>
      <c r="N360" s="29">
        <f t="shared" si="32"/>
        <v>2</v>
      </c>
      <c r="O360" s="30" t="str">
        <f t="shared" si="33"/>
        <v>62</v>
      </c>
      <c r="P360" s="30">
        <f t="shared" si="34"/>
        <v>0</v>
      </c>
      <c r="Q360" s="31">
        <f t="shared" si="35"/>
        <v>3720</v>
      </c>
      <c r="R360" s="31">
        <f t="shared" si="36"/>
        <v>62</v>
      </c>
      <c r="U360" s="28"/>
      <c r="V360" s="28"/>
      <c r="W360" s="8"/>
      <c r="X360" s="6"/>
    </row>
    <row r="361" spans="1:24">
      <c r="A361" s="32">
        <v>45352</v>
      </c>
      <c r="B361" s="1" t="str">
        <f t="shared" si="31"/>
        <v>marzo</v>
      </c>
      <c r="C361" t="s">
        <v>38</v>
      </c>
      <c r="D361" t="s">
        <v>39</v>
      </c>
      <c r="E361" t="str">
        <f>+VLOOKUP(F361,'[1]DIVIPOLA MPIO'!$A$5:$B$1125,2,0)</f>
        <v>Antioquia</v>
      </c>
      <c r="F361" t="s">
        <v>58</v>
      </c>
      <c r="G361" t="s">
        <v>59</v>
      </c>
      <c r="H361" t="s">
        <v>50</v>
      </c>
      <c r="I361" t="s">
        <v>43</v>
      </c>
      <c r="J361" t="s">
        <v>27</v>
      </c>
      <c r="K361" s="2">
        <v>20</v>
      </c>
      <c r="L361" s="2">
        <v>1531.6</v>
      </c>
      <c r="M361" s="16">
        <v>95</v>
      </c>
      <c r="N361" s="29">
        <f t="shared" si="32"/>
        <v>2</v>
      </c>
      <c r="O361" s="30" t="str">
        <f t="shared" si="33"/>
        <v>95</v>
      </c>
      <c r="P361" s="30">
        <f t="shared" si="34"/>
        <v>0</v>
      </c>
      <c r="Q361" s="31">
        <f t="shared" si="35"/>
        <v>5700</v>
      </c>
      <c r="R361" s="31">
        <f t="shared" si="36"/>
        <v>95</v>
      </c>
      <c r="U361" s="28"/>
      <c r="V361" s="28"/>
      <c r="W361" s="8"/>
      <c r="X361" s="6"/>
    </row>
    <row r="362" spans="1:24">
      <c r="A362" s="32">
        <v>45352</v>
      </c>
      <c r="B362" s="1" t="str">
        <f t="shared" si="31"/>
        <v>marzo</v>
      </c>
      <c r="C362" t="s">
        <v>38</v>
      </c>
      <c r="D362" t="s">
        <v>39</v>
      </c>
      <c r="E362" t="str">
        <f>+VLOOKUP(F362,'[1]DIVIPOLA MPIO'!$A$5:$B$1125,2,0)</f>
        <v>Antioquia</v>
      </c>
      <c r="F362" t="s">
        <v>58</v>
      </c>
      <c r="G362" t="s">
        <v>59</v>
      </c>
      <c r="H362" t="s">
        <v>51</v>
      </c>
      <c r="I362" t="s">
        <v>43</v>
      </c>
      <c r="J362" t="s">
        <v>27</v>
      </c>
      <c r="K362" s="2">
        <v>20</v>
      </c>
      <c r="L362" s="2">
        <v>1521.7</v>
      </c>
      <c r="M362" s="16">
        <v>82</v>
      </c>
      <c r="N362" s="29">
        <f t="shared" si="32"/>
        <v>2</v>
      </c>
      <c r="O362" s="30" t="str">
        <f t="shared" si="33"/>
        <v>82</v>
      </c>
      <c r="P362" s="30">
        <f t="shared" si="34"/>
        <v>0</v>
      </c>
      <c r="Q362" s="31">
        <f t="shared" si="35"/>
        <v>4920</v>
      </c>
      <c r="R362" s="31">
        <f t="shared" si="36"/>
        <v>82</v>
      </c>
      <c r="U362" s="28"/>
      <c r="V362" s="28"/>
      <c r="W362" s="8"/>
      <c r="X362" s="6"/>
    </row>
    <row r="363" spans="1:24">
      <c r="A363" s="32">
        <v>45352</v>
      </c>
      <c r="B363" s="1" t="str">
        <f t="shared" si="31"/>
        <v>marzo</v>
      </c>
      <c r="C363" t="s">
        <v>38</v>
      </c>
      <c r="D363" t="s">
        <v>39</v>
      </c>
      <c r="E363" t="str">
        <f>+VLOOKUP(F363,'[1]DIVIPOLA MPIO'!$A$5:$B$1125,2,0)</f>
        <v>Antioquia</v>
      </c>
      <c r="F363" t="s">
        <v>58</v>
      </c>
      <c r="G363" t="s">
        <v>59</v>
      </c>
      <c r="H363" t="s">
        <v>52</v>
      </c>
      <c r="I363" t="s">
        <v>43</v>
      </c>
      <c r="J363" t="s">
        <v>27</v>
      </c>
      <c r="K363" s="2">
        <v>25</v>
      </c>
      <c r="L363" s="2">
        <v>1805</v>
      </c>
      <c r="M363" s="16">
        <v>103</v>
      </c>
      <c r="N363" s="29">
        <f t="shared" si="32"/>
        <v>3</v>
      </c>
      <c r="O363" s="30" t="str">
        <f t="shared" si="33"/>
        <v>10</v>
      </c>
      <c r="P363" s="30" t="str">
        <f t="shared" si="34"/>
        <v>3</v>
      </c>
      <c r="Q363" s="31">
        <f t="shared" si="35"/>
        <v>603</v>
      </c>
      <c r="R363" s="31">
        <f t="shared" si="36"/>
        <v>10.050000000000001</v>
      </c>
      <c r="U363" s="28"/>
      <c r="V363" s="28"/>
      <c r="W363" s="8"/>
      <c r="X363" s="6"/>
    </row>
    <row r="364" spans="1:24">
      <c r="A364" s="32">
        <v>45352</v>
      </c>
      <c r="B364" s="1" t="str">
        <f t="shared" si="31"/>
        <v>marzo</v>
      </c>
      <c r="C364" t="s">
        <v>60</v>
      </c>
      <c r="D364" t="s">
        <v>61</v>
      </c>
      <c r="E364" t="str">
        <f>+VLOOKUP(F364,'[1]DIVIPOLA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16">
        <v>16</v>
      </c>
      <c r="N364" s="29">
        <f t="shared" si="32"/>
        <v>2</v>
      </c>
      <c r="O364" s="30" t="str">
        <f t="shared" si="33"/>
        <v>16</v>
      </c>
      <c r="P364" s="30">
        <f t="shared" si="34"/>
        <v>0</v>
      </c>
      <c r="Q364" s="31">
        <f t="shared" si="35"/>
        <v>960</v>
      </c>
      <c r="R364" s="31">
        <f t="shared" si="36"/>
        <v>16</v>
      </c>
      <c r="U364" s="28"/>
      <c r="V364" s="28"/>
      <c r="W364" s="8"/>
      <c r="X364" s="6"/>
    </row>
    <row r="365" spans="1:24">
      <c r="A365" s="32">
        <v>45352</v>
      </c>
      <c r="B365" s="1" t="str">
        <f t="shared" si="31"/>
        <v>marzo</v>
      </c>
      <c r="C365" t="s">
        <v>66</v>
      </c>
      <c r="D365" t="s">
        <v>67</v>
      </c>
      <c r="E365" t="str">
        <f>+VLOOKUP(F365,'[1]DIVIPOLA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16">
        <v>38</v>
      </c>
      <c r="N365" s="29">
        <f t="shared" si="32"/>
        <v>2</v>
      </c>
      <c r="O365" s="30" t="str">
        <f t="shared" si="33"/>
        <v>38</v>
      </c>
      <c r="P365" s="30">
        <f t="shared" si="34"/>
        <v>0</v>
      </c>
      <c r="Q365" s="31">
        <f t="shared" si="35"/>
        <v>2280</v>
      </c>
      <c r="R365" s="31">
        <f t="shared" si="36"/>
        <v>38</v>
      </c>
      <c r="U365" s="28"/>
      <c r="V365" s="28"/>
      <c r="W365" s="8"/>
      <c r="X365" s="6"/>
    </row>
    <row r="366" spans="1:24">
      <c r="A366" s="32">
        <v>45352</v>
      </c>
      <c r="B366" s="1" t="str">
        <f t="shared" si="31"/>
        <v>marzo</v>
      </c>
      <c r="C366" t="s">
        <v>66</v>
      </c>
      <c r="D366" t="s">
        <v>67</v>
      </c>
      <c r="E366" t="str">
        <f>+VLOOKUP(F366,'[1]DIVIPOLA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16">
        <v>3724</v>
      </c>
      <c r="N366" s="29">
        <f t="shared" si="32"/>
        <v>4</v>
      </c>
      <c r="O366" s="30" t="str">
        <f t="shared" si="33"/>
        <v>37</v>
      </c>
      <c r="P366" s="30" t="str">
        <f t="shared" si="34"/>
        <v>24</v>
      </c>
      <c r="Q366" s="31">
        <f t="shared" si="35"/>
        <v>2244</v>
      </c>
      <c r="R366" s="31">
        <f t="shared" si="36"/>
        <v>37.4</v>
      </c>
      <c r="U366" s="28"/>
      <c r="V366" s="28"/>
      <c r="W366" s="8"/>
      <c r="X366" s="6"/>
    </row>
    <row r="367" spans="1:24">
      <c r="A367" s="32">
        <v>45352</v>
      </c>
      <c r="B367" s="1" t="str">
        <f t="shared" si="31"/>
        <v>marzo</v>
      </c>
      <c r="C367" t="s">
        <v>66</v>
      </c>
      <c r="D367" t="s">
        <v>67</v>
      </c>
      <c r="E367" t="str">
        <f>+VLOOKUP(F367,'[1]DIVIPOLA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16">
        <v>41</v>
      </c>
      <c r="N367" s="29">
        <f t="shared" si="32"/>
        <v>2</v>
      </c>
      <c r="O367" s="30" t="str">
        <f t="shared" si="33"/>
        <v>41</v>
      </c>
      <c r="P367" s="30">
        <f t="shared" si="34"/>
        <v>0</v>
      </c>
      <c r="Q367" s="31">
        <f t="shared" si="35"/>
        <v>2460</v>
      </c>
      <c r="R367" s="31">
        <f t="shared" si="36"/>
        <v>41</v>
      </c>
      <c r="U367" s="28"/>
      <c r="V367" s="28"/>
      <c r="W367" s="8"/>
      <c r="X367" s="6"/>
    </row>
    <row r="368" spans="1:24">
      <c r="A368" s="32">
        <v>45352</v>
      </c>
      <c r="B368" s="1" t="str">
        <f t="shared" si="31"/>
        <v>marzo</v>
      </c>
      <c r="C368" t="s">
        <v>66</v>
      </c>
      <c r="D368" t="s">
        <v>67</v>
      </c>
      <c r="E368" t="str">
        <f>+VLOOKUP(F368,'[1]DIVIPOLA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16">
        <v>3948</v>
      </c>
      <c r="N368" s="29">
        <f t="shared" si="32"/>
        <v>4</v>
      </c>
      <c r="O368" s="30" t="str">
        <f t="shared" si="33"/>
        <v>39</v>
      </c>
      <c r="P368" s="30" t="str">
        <f t="shared" si="34"/>
        <v>48</v>
      </c>
      <c r="Q368" s="31">
        <f t="shared" si="35"/>
        <v>2388</v>
      </c>
      <c r="R368" s="31">
        <f t="shared" si="36"/>
        <v>39.799999999999997</v>
      </c>
      <c r="U368" s="28"/>
      <c r="V368" s="28"/>
      <c r="W368" s="8"/>
      <c r="X368" s="6"/>
    </row>
    <row r="369" spans="1:24">
      <c r="A369" s="32">
        <v>45352</v>
      </c>
      <c r="B369" s="1" t="str">
        <f t="shared" si="31"/>
        <v>marzo</v>
      </c>
      <c r="C369" t="s">
        <v>66</v>
      </c>
      <c r="D369" t="s">
        <v>67</v>
      </c>
      <c r="E369" t="str">
        <f>+VLOOKUP(F369,'[1]DIVIPOLA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16">
        <v>4006</v>
      </c>
      <c r="N369" s="29">
        <f t="shared" si="32"/>
        <v>4</v>
      </c>
      <c r="O369" s="30" t="str">
        <f t="shared" si="33"/>
        <v>40</v>
      </c>
      <c r="P369" s="30" t="str">
        <f t="shared" si="34"/>
        <v>06</v>
      </c>
      <c r="Q369" s="31">
        <f t="shared" si="35"/>
        <v>2406</v>
      </c>
      <c r="R369" s="31">
        <f t="shared" si="36"/>
        <v>40.1</v>
      </c>
      <c r="U369" s="28"/>
      <c r="V369" s="28"/>
      <c r="W369" s="8"/>
      <c r="X369" s="6"/>
    </row>
    <row r="370" spans="1:24">
      <c r="A370" s="32">
        <v>45352</v>
      </c>
      <c r="B370" s="1" t="str">
        <f t="shared" si="31"/>
        <v>marzo</v>
      </c>
      <c r="C370" t="s">
        <v>66</v>
      </c>
      <c r="D370" t="s">
        <v>67</v>
      </c>
      <c r="E370" t="str">
        <f>+VLOOKUP(F370,'[1]DIVIPOLA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16">
        <v>3412</v>
      </c>
      <c r="N370" s="29">
        <f t="shared" si="32"/>
        <v>4</v>
      </c>
      <c r="O370" s="30" t="str">
        <f t="shared" si="33"/>
        <v>34</v>
      </c>
      <c r="P370" s="30" t="str">
        <f t="shared" si="34"/>
        <v>12</v>
      </c>
      <c r="Q370" s="31">
        <f t="shared" si="35"/>
        <v>2052</v>
      </c>
      <c r="R370" s="31">
        <f t="shared" si="36"/>
        <v>34.200000000000003</v>
      </c>
      <c r="U370" s="28"/>
      <c r="V370" s="28"/>
      <c r="W370" s="8"/>
      <c r="X370" s="6"/>
    </row>
    <row r="371" spans="1:24">
      <c r="A371" s="32">
        <v>45352</v>
      </c>
      <c r="B371" s="1" t="str">
        <f t="shared" si="31"/>
        <v>marzo</v>
      </c>
      <c r="C371" t="s">
        <v>76</v>
      </c>
      <c r="D371" t="s">
        <v>77</v>
      </c>
      <c r="E371" t="str">
        <f>+VLOOKUP(F371,'[1]DIVIPOLA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16">
        <v>2</v>
      </c>
      <c r="N371" s="29">
        <f t="shared" si="32"/>
        <v>1</v>
      </c>
      <c r="O371" s="30" t="str">
        <f t="shared" si="33"/>
        <v>2</v>
      </c>
      <c r="P371" s="30">
        <f t="shared" si="34"/>
        <v>0</v>
      </c>
      <c r="Q371" s="31">
        <f t="shared" si="35"/>
        <v>120</v>
      </c>
      <c r="R371" s="31">
        <f t="shared" si="36"/>
        <v>2</v>
      </c>
      <c r="U371" s="28"/>
      <c r="V371" s="28"/>
      <c r="W371" s="8"/>
      <c r="X371" s="6"/>
    </row>
    <row r="372" spans="1:24">
      <c r="A372" s="32">
        <v>45352</v>
      </c>
      <c r="B372" s="1" t="str">
        <f t="shared" si="31"/>
        <v>marzo</v>
      </c>
      <c r="C372" t="s">
        <v>76</v>
      </c>
      <c r="D372" t="s">
        <v>77</v>
      </c>
      <c r="E372" t="str">
        <f>+VLOOKUP(F372,'[1]DIVIPOLA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16">
        <v>13</v>
      </c>
      <c r="N372" s="29">
        <f t="shared" si="32"/>
        <v>2</v>
      </c>
      <c r="O372" s="30" t="str">
        <f t="shared" si="33"/>
        <v>13</v>
      </c>
      <c r="P372" s="30">
        <f t="shared" si="34"/>
        <v>0</v>
      </c>
      <c r="Q372" s="31">
        <f t="shared" si="35"/>
        <v>780</v>
      </c>
      <c r="R372" s="31">
        <f t="shared" si="36"/>
        <v>13</v>
      </c>
      <c r="U372" s="28"/>
      <c r="V372" s="28"/>
      <c r="W372" s="8"/>
      <c r="X372" s="6"/>
    </row>
    <row r="373" spans="1:24">
      <c r="A373" s="32">
        <v>45352</v>
      </c>
      <c r="B373" s="1" t="str">
        <f t="shared" si="31"/>
        <v>marzo</v>
      </c>
      <c r="C373" t="s">
        <v>76</v>
      </c>
      <c r="D373" t="s">
        <v>77</v>
      </c>
      <c r="E373" t="str">
        <f>+VLOOKUP(F373,'[1]DIVIPOLA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16">
        <v>330</v>
      </c>
      <c r="N373" s="29">
        <f t="shared" si="32"/>
        <v>3</v>
      </c>
      <c r="O373" s="30" t="str">
        <f t="shared" si="33"/>
        <v>33</v>
      </c>
      <c r="P373" s="30" t="str">
        <f t="shared" si="34"/>
        <v>0</v>
      </c>
      <c r="Q373" s="31">
        <f t="shared" si="35"/>
        <v>1980</v>
      </c>
      <c r="R373" s="31">
        <f t="shared" si="36"/>
        <v>33</v>
      </c>
      <c r="U373" s="28"/>
      <c r="V373" s="28"/>
      <c r="W373" s="8"/>
      <c r="X373" s="6"/>
    </row>
    <row r="374" spans="1:24">
      <c r="A374" s="32">
        <v>45352</v>
      </c>
      <c r="B374" s="1" t="str">
        <f t="shared" si="31"/>
        <v>marzo</v>
      </c>
      <c r="C374" t="s">
        <v>76</v>
      </c>
      <c r="D374" t="s">
        <v>77</v>
      </c>
      <c r="E374" t="str">
        <f>+VLOOKUP(F374,'[1]DIVIPOLA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16">
        <v>50</v>
      </c>
      <c r="N374" s="29">
        <f t="shared" si="32"/>
        <v>2</v>
      </c>
      <c r="O374" s="30" t="str">
        <f t="shared" si="33"/>
        <v>50</v>
      </c>
      <c r="P374" s="30">
        <f t="shared" si="34"/>
        <v>0</v>
      </c>
      <c r="Q374" s="31">
        <f t="shared" si="35"/>
        <v>3000</v>
      </c>
      <c r="R374" s="31">
        <f t="shared" si="36"/>
        <v>50</v>
      </c>
      <c r="U374" s="28"/>
      <c r="V374" s="28"/>
      <c r="W374" s="8"/>
      <c r="X374" s="6"/>
    </row>
    <row r="375" spans="1:24">
      <c r="A375" s="32">
        <v>45352</v>
      </c>
      <c r="B375" s="1" t="str">
        <f t="shared" si="31"/>
        <v>marzo</v>
      </c>
      <c r="C375" t="s">
        <v>76</v>
      </c>
      <c r="D375" t="s">
        <v>77</v>
      </c>
      <c r="E375" t="str">
        <f>+VLOOKUP(F375,'[1]DIVIPOLA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16">
        <v>40</v>
      </c>
      <c r="N375" s="29">
        <f t="shared" si="32"/>
        <v>2</v>
      </c>
      <c r="O375" s="30" t="str">
        <f t="shared" si="33"/>
        <v>40</v>
      </c>
      <c r="P375" s="30">
        <f t="shared" si="34"/>
        <v>0</v>
      </c>
      <c r="Q375" s="31">
        <f t="shared" si="35"/>
        <v>2400</v>
      </c>
      <c r="R375" s="31">
        <f t="shared" si="36"/>
        <v>40</v>
      </c>
      <c r="U375" s="28"/>
      <c r="V375" s="28"/>
      <c r="W375" s="8"/>
      <c r="X375" s="6"/>
    </row>
    <row r="376" spans="1:24">
      <c r="A376" s="32">
        <v>45352</v>
      </c>
      <c r="B376" s="1" t="str">
        <f t="shared" si="31"/>
        <v>marzo</v>
      </c>
      <c r="C376" t="s">
        <v>82</v>
      </c>
      <c r="D376" t="s">
        <v>83</v>
      </c>
      <c r="E376" t="str">
        <f>+VLOOKUP(F376,'[1]DIVIPOLA MPIO'!$A$5:$B$1125,2,0)</f>
        <v>Meta</v>
      </c>
      <c r="F376" t="s">
        <v>456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16">
        <v>6</v>
      </c>
      <c r="N376" s="29">
        <f t="shared" si="32"/>
        <v>1</v>
      </c>
      <c r="O376" s="30" t="str">
        <f t="shared" si="33"/>
        <v>6</v>
      </c>
      <c r="P376" s="30">
        <f t="shared" si="34"/>
        <v>0</v>
      </c>
      <c r="Q376" s="31">
        <f t="shared" si="35"/>
        <v>360</v>
      </c>
      <c r="R376" s="31">
        <f t="shared" si="36"/>
        <v>6</v>
      </c>
      <c r="U376" s="28"/>
      <c r="V376" s="28"/>
      <c r="W376" s="8"/>
      <c r="X376" s="6"/>
    </row>
    <row r="377" spans="1:24">
      <c r="A377" s="32">
        <v>45352</v>
      </c>
      <c r="B377" s="1" t="str">
        <f t="shared" si="31"/>
        <v>marzo</v>
      </c>
      <c r="C377" t="s">
        <v>82</v>
      </c>
      <c r="D377" t="s">
        <v>83</v>
      </c>
      <c r="E377" t="str">
        <f>+VLOOKUP(F377,'[1]DIVIPOLA MPIO'!$A$5:$B$1125,2,0)</f>
        <v>Meta</v>
      </c>
      <c r="F377" t="s">
        <v>456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16">
        <v>1</v>
      </c>
      <c r="N377" s="29">
        <f t="shared" si="32"/>
        <v>1</v>
      </c>
      <c r="O377" s="30" t="str">
        <f t="shared" si="33"/>
        <v>1</v>
      </c>
      <c r="P377" s="30">
        <f t="shared" si="34"/>
        <v>0</v>
      </c>
      <c r="Q377" s="31">
        <f t="shared" si="35"/>
        <v>60</v>
      </c>
      <c r="R377" s="31">
        <f t="shared" si="36"/>
        <v>1</v>
      </c>
      <c r="U377" s="28"/>
      <c r="V377" s="28"/>
      <c r="W377" s="8"/>
      <c r="X377" s="6"/>
    </row>
    <row r="378" spans="1:24">
      <c r="A378" s="32">
        <v>45352</v>
      </c>
      <c r="B378" s="1" t="str">
        <f t="shared" si="31"/>
        <v>marzo</v>
      </c>
      <c r="C378" t="s">
        <v>82</v>
      </c>
      <c r="D378" t="s">
        <v>83</v>
      </c>
      <c r="E378" t="str">
        <f>+VLOOKUP(F378,'[1]DIVIPOLA MPIO'!$A$5:$B$1125,2,0)</f>
        <v>Meta</v>
      </c>
      <c r="F378" t="s">
        <v>456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16">
        <v>5</v>
      </c>
      <c r="N378" s="29">
        <f t="shared" si="32"/>
        <v>1</v>
      </c>
      <c r="O378" s="30" t="str">
        <f t="shared" si="33"/>
        <v>5</v>
      </c>
      <c r="P378" s="30">
        <f t="shared" si="34"/>
        <v>0</v>
      </c>
      <c r="Q378" s="31">
        <f t="shared" si="35"/>
        <v>300</v>
      </c>
      <c r="R378" s="31">
        <f t="shared" si="36"/>
        <v>5</v>
      </c>
      <c r="U378" s="28"/>
      <c r="V378" s="28"/>
      <c r="W378" s="8"/>
      <c r="X378" s="6"/>
    </row>
    <row r="379" spans="1:24">
      <c r="A379" s="32">
        <v>45352</v>
      </c>
      <c r="B379" s="1" t="str">
        <f t="shared" si="31"/>
        <v>marzo</v>
      </c>
      <c r="C379" t="s">
        <v>87</v>
      </c>
      <c r="D379" t="s">
        <v>88</v>
      </c>
      <c r="E379" t="str">
        <f>+VLOOKUP(F379,'[1]DIVIPOLA MPIO'!$A$5:$B$1125,2,0)</f>
        <v>Tolima</v>
      </c>
      <c r="F379" t="s">
        <v>460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16">
        <v>1230</v>
      </c>
      <c r="N379" s="29">
        <f t="shared" si="32"/>
        <v>4</v>
      </c>
      <c r="O379" s="30" t="str">
        <f t="shared" si="33"/>
        <v>12</v>
      </c>
      <c r="P379" s="30" t="str">
        <f t="shared" si="34"/>
        <v>30</v>
      </c>
      <c r="Q379" s="31">
        <f t="shared" si="35"/>
        <v>750</v>
      </c>
      <c r="R379" s="31">
        <f t="shared" si="36"/>
        <v>12.5</v>
      </c>
      <c r="U379" s="28"/>
      <c r="V379" s="28"/>
      <c r="W379" s="8"/>
      <c r="X379" s="6"/>
    </row>
    <row r="380" spans="1:24">
      <c r="A380" s="32">
        <v>45352</v>
      </c>
      <c r="B380" s="1" t="str">
        <f t="shared" si="31"/>
        <v>marzo</v>
      </c>
      <c r="C380" t="s">
        <v>260</v>
      </c>
      <c r="D380" t="s">
        <v>261</v>
      </c>
      <c r="E380" t="str">
        <f>+VLOOKUP(F380,'[1]DIVIPOLA MPIO'!$A$5:$B$1125,2,0)</f>
        <v>Magdalena</v>
      </c>
      <c r="F380" t="s">
        <v>467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16">
        <v>32</v>
      </c>
      <c r="N380" s="29">
        <f t="shared" si="32"/>
        <v>2</v>
      </c>
      <c r="O380" s="30" t="str">
        <f t="shared" si="33"/>
        <v>32</v>
      </c>
      <c r="P380" s="30">
        <f t="shared" si="34"/>
        <v>0</v>
      </c>
      <c r="Q380" s="31">
        <f t="shared" si="35"/>
        <v>1920</v>
      </c>
      <c r="R380" s="31">
        <f t="shared" si="36"/>
        <v>32</v>
      </c>
      <c r="U380" s="28"/>
      <c r="V380" s="28"/>
      <c r="W380" s="8"/>
      <c r="X380" s="6"/>
    </row>
    <row r="381" spans="1:24">
      <c r="A381" s="32">
        <v>45352</v>
      </c>
      <c r="B381" s="1" t="str">
        <f t="shared" si="31"/>
        <v>marzo</v>
      </c>
      <c r="C381" t="s">
        <v>260</v>
      </c>
      <c r="D381" t="s">
        <v>261</v>
      </c>
      <c r="E381" t="str">
        <f>+VLOOKUP(F381,'[1]DIVIPOLA MPIO'!$A$5:$B$1125,2,0)</f>
        <v>Magdalena</v>
      </c>
      <c r="F381" t="s">
        <v>467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16">
        <v>40</v>
      </c>
      <c r="N381" s="29">
        <f t="shared" si="32"/>
        <v>2</v>
      </c>
      <c r="O381" s="30" t="str">
        <f t="shared" si="33"/>
        <v>40</v>
      </c>
      <c r="P381" s="30">
        <f t="shared" si="34"/>
        <v>0</v>
      </c>
      <c r="Q381" s="31">
        <f t="shared" si="35"/>
        <v>2400</v>
      </c>
      <c r="R381" s="31">
        <f t="shared" si="36"/>
        <v>40</v>
      </c>
      <c r="U381" s="28"/>
      <c r="V381" s="28"/>
      <c r="W381" s="8"/>
      <c r="X381" s="6"/>
    </row>
    <row r="382" spans="1:24">
      <c r="A382" s="32">
        <v>45352</v>
      </c>
      <c r="B382" s="1" t="str">
        <f t="shared" si="31"/>
        <v>marzo</v>
      </c>
      <c r="C382" t="s">
        <v>260</v>
      </c>
      <c r="D382" t="s">
        <v>261</v>
      </c>
      <c r="E382" t="str">
        <f>+VLOOKUP(F382,'[1]DIVIPOLA MPIO'!$A$5:$B$1125,2,0)</f>
        <v>Magdalena</v>
      </c>
      <c r="F382" t="s">
        <v>467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16">
        <v>4530</v>
      </c>
      <c r="N382" s="29">
        <f t="shared" si="32"/>
        <v>4</v>
      </c>
      <c r="O382" s="30" t="str">
        <f t="shared" si="33"/>
        <v>45</v>
      </c>
      <c r="P382" s="30" t="str">
        <f t="shared" si="34"/>
        <v>30</v>
      </c>
      <c r="Q382" s="31">
        <f t="shared" si="35"/>
        <v>2730</v>
      </c>
      <c r="R382" s="31">
        <f t="shared" si="36"/>
        <v>45.5</v>
      </c>
      <c r="U382" s="28"/>
      <c r="V382" s="28"/>
      <c r="W382" s="8"/>
      <c r="X382" s="6"/>
    </row>
    <row r="383" spans="1:24">
      <c r="A383" s="32">
        <v>45352</v>
      </c>
      <c r="B383" s="1" t="str">
        <f t="shared" si="31"/>
        <v>marzo</v>
      </c>
      <c r="C383" t="s">
        <v>260</v>
      </c>
      <c r="D383" t="s">
        <v>261</v>
      </c>
      <c r="E383" t="str">
        <f>+VLOOKUP(F383,'[1]DIVIPOLA MPIO'!$A$5:$B$1125,2,0)</f>
        <v>Magdalena</v>
      </c>
      <c r="F383" t="s">
        <v>467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16">
        <v>59</v>
      </c>
      <c r="N383" s="29">
        <f t="shared" si="32"/>
        <v>2</v>
      </c>
      <c r="O383" s="30" t="str">
        <f t="shared" si="33"/>
        <v>59</v>
      </c>
      <c r="P383" s="30">
        <f t="shared" si="34"/>
        <v>0</v>
      </c>
      <c r="Q383" s="31">
        <f t="shared" si="35"/>
        <v>3540</v>
      </c>
      <c r="R383" s="31">
        <f t="shared" si="36"/>
        <v>59</v>
      </c>
      <c r="U383" s="28"/>
      <c r="V383" s="28"/>
      <c r="W383" s="8"/>
      <c r="X383" s="6"/>
    </row>
    <row r="384" spans="1:24">
      <c r="A384" s="32">
        <v>45352</v>
      </c>
      <c r="B384" s="1" t="str">
        <f t="shared" si="31"/>
        <v>marzo</v>
      </c>
      <c r="C384" t="s">
        <v>100</v>
      </c>
      <c r="D384" t="s">
        <v>101</v>
      </c>
      <c r="E384" t="str">
        <f>+VLOOKUP(F384,'[1]DIVIPOLA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16">
        <v>140</v>
      </c>
      <c r="N384" s="29">
        <f t="shared" si="32"/>
        <v>3</v>
      </c>
      <c r="O384" s="30" t="str">
        <f t="shared" si="33"/>
        <v>14</v>
      </c>
      <c r="P384" s="30" t="str">
        <f t="shared" si="34"/>
        <v>0</v>
      </c>
      <c r="Q384" s="31">
        <f t="shared" si="35"/>
        <v>840</v>
      </c>
      <c r="R384" s="31">
        <f t="shared" si="36"/>
        <v>14</v>
      </c>
      <c r="U384" s="28"/>
      <c r="V384" s="28"/>
      <c r="W384" s="8"/>
      <c r="X384" s="6"/>
    </row>
    <row r="385" spans="1:24">
      <c r="A385" s="32">
        <v>45352</v>
      </c>
      <c r="B385" s="1" t="str">
        <f t="shared" si="31"/>
        <v>marzo</v>
      </c>
      <c r="C385" t="s">
        <v>100</v>
      </c>
      <c r="D385" t="s">
        <v>101</v>
      </c>
      <c r="E385" t="str">
        <f>+VLOOKUP(F385,'[1]DIVIPOLA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16">
        <v>760</v>
      </c>
      <c r="N385" s="29">
        <f t="shared" si="32"/>
        <v>3</v>
      </c>
      <c r="O385" s="30" t="str">
        <f t="shared" si="33"/>
        <v>76</v>
      </c>
      <c r="P385" s="30" t="str">
        <f t="shared" si="34"/>
        <v>0</v>
      </c>
      <c r="Q385" s="31">
        <f t="shared" si="35"/>
        <v>4560</v>
      </c>
      <c r="R385" s="31">
        <f t="shared" si="36"/>
        <v>76</v>
      </c>
      <c r="U385" s="28"/>
      <c r="V385" s="28"/>
      <c r="W385" s="8"/>
      <c r="X385" s="6"/>
    </row>
    <row r="386" spans="1:24">
      <c r="A386" s="32">
        <v>45352</v>
      </c>
      <c r="B386" s="1" t="str">
        <f t="shared" si="31"/>
        <v>marzo</v>
      </c>
      <c r="C386" t="s">
        <v>105</v>
      </c>
      <c r="D386" t="s">
        <v>106</v>
      </c>
      <c r="E386" t="str">
        <f>+VLOOKUP(F386,'[1]DIVIPOLA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16">
        <v>130</v>
      </c>
      <c r="N386" s="29">
        <f t="shared" si="32"/>
        <v>3</v>
      </c>
      <c r="O386" s="30" t="str">
        <f t="shared" si="33"/>
        <v>13</v>
      </c>
      <c r="P386" s="30" t="str">
        <f t="shared" si="34"/>
        <v>0</v>
      </c>
      <c r="Q386" s="31">
        <f t="shared" si="35"/>
        <v>780</v>
      </c>
      <c r="R386" s="31">
        <f t="shared" si="36"/>
        <v>13</v>
      </c>
      <c r="U386" s="28"/>
      <c r="V386" s="28"/>
      <c r="W386" s="8"/>
      <c r="X386" s="6"/>
    </row>
    <row r="387" spans="1:24">
      <c r="A387" s="32">
        <v>45352</v>
      </c>
      <c r="B387" s="1" t="str">
        <f t="shared" ref="B387:B450" si="37">TEXT(A387,"mmmm")</f>
        <v>marzo</v>
      </c>
      <c r="C387" t="s">
        <v>105</v>
      </c>
      <c r="D387" t="s">
        <v>106</v>
      </c>
      <c r="E387" t="str">
        <f>+VLOOKUP(F387,'[1]DIVIPOLA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16">
        <v>30</v>
      </c>
      <c r="N387" s="29">
        <f t="shared" ref="N387:N450" si="38">LEN($M387)</f>
        <v>2</v>
      </c>
      <c r="O387" s="30" t="str">
        <f t="shared" ref="O387:O450" si="39">IF(N387="1",$M387,IF(N387=2,LEFT($M387,2),LEFT($M387,2)))</f>
        <v>30</v>
      </c>
      <c r="P387" s="30">
        <f t="shared" ref="P387:P450" si="40">IF(N387&lt;=2,0,MID($M387,3,3))</f>
        <v>0</v>
      </c>
      <c r="Q387" s="31">
        <f t="shared" ref="Q387:Q450" si="41">(O387*60)+P387</f>
        <v>1800</v>
      </c>
      <c r="R387" s="31">
        <f t="shared" ref="R387:R450" si="42">+Q387/60</f>
        <v>30</v>
      </c>
      <c r="U387" s="28"/>
      <c r="V387" s="28"/>
      <c r="W387" s="8"/>
      <c r="X387" s="6"/>
    </row>
    <row r="388" spans="1:24">
      <c r="A388" s="32">
        <v>45352</v>
      </c>
      <c r="B388" s="1" t="str">
        <f t="shared" si="37"/>
        <v>marzo</v>
      </c>
      <c r="C388" t="s">
        <v>105</v>
      </c>
      <c r="D388" t="s">
        <v>106</v>
      </c>
      <c r="E388" t="str">
        <f>+VLOOKUP(F388,'[1]DIVIPOLA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16">
        <v>30</v>
      </c>
      <c r="N388" s="29">
        <f t="shared" si="38"/>
        <v>2</v>
      </c>
      <c r="O388" s="30" t="str">
        <f t="shared" si="39"/>
        <v>30</v>
      </c>
      <c r="P388" s="30">
        <f t="shared" si="40"/>
        <v>0</v>
      </c>
      <c r="Q388" s="31">
        <f t="shared" si="41"/>
        <v>1800</v>
      </c>
      <c r="R388" s="31">
        <f t="shared" si="42"/>
        <v>30</v>
      </c>
      <c r="U388" s="28"/>
      <c r="V388" s="28"/>
      <c r="W388" s="8"/>
      <c r="X388" s="6"/>
    </row>
    <row r="389" spans="1:24">
      <c r="A389" s="32">
        <v>45352</v>
      </c>
      <c r="B389" s="1" t="str">
        <f t="shared" si="37"/>
        <v>marzo</v>
      </c>
      <c r="C389" t="s">
        <v>105</v>
      </c>
      <c r="D389" t="s">
        <v>106</v>
      </c>
      <c r="E389" t="str">
        <f>+VLOOKUP(F389,'[1]DIVIPOLA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16">
        <v>700</v>
      </c>
      <c r="N389" s="29">
        <f t="shared" si="38"/>
        <v>3</v>
      </c>
      <c r="O389" s="30" t="str">
        <f t="shared" si="39"/>
        <v>70</v>
      </c>
      <c r="P389" s="30" t="str">
        <f t="shared" si="40"/>
        <v>0</v>
      </c>
      <c r="Q389" s="31">
        <f t="shared" si="41"/>
        <v>4200</v>
      </c>
      <c r="R389" s="31">
        <f t="shared" si="42"/>
        <v>70</v>
      </c>
      <c r="U389" s="28"/>
      <c r="V389" s="28"/>
      <c r="W389" s="8"/>
      <c r="X389" s="6"/>
    </row>
    <row r="390" spans="1:24">
      <c r="A390" s="32">
        <v>45352</v>
      </c>
      <c r="B390" s="1" t="str">
        <f t="shared" si="37"/>
        <v>marzo</v>
      </c>
      <c r="C390" t="s">
        <v>105</v>
      </c>
      <c r="D390" t="s">
        <v>106</v>
      </c>
      <c r="E390" t="str">
        <f>+VLOOKUP(F390,'[1]DIVIPOLA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16">
        <v>600</v>
      </c>
      <c r="N390" s="29">
        <f t="shared" si="38"/>
        <v>3</v>
      </c>
      <c r="O390" s="30" t="str">
        <f t="shared" si="39"/>
        <v>60</v>
      </c>
      <c r="P390" s="30" t="str">
        <f t="shared" si="40"/>
        <v>0</v>
      </c>
      <c r="Q390" s="31">
        <f t="shared" si="41"/>
        <v>3600</v>
      </c>
      <c r="R390" s="31">
        <f t="shared" si="42"/>
        <v>60</v>
      </c>
      <c r="U390" s="28"/>
      <c r="V390" s="28"/>
      <c r="W390" s="8"/>
      <c r="X390" s="6"/>
    </row>
    <row r="391" spans="1:24">
      <c r="A391" s="32">
        <v>45352</v>
      </c>
      <c r="B391" s="1" t="str">
        <f t="shared" si="37"/>
        <v>marzo</v>
      </c>
      <c r="C391" t="s">
        <v>105</v>
      </c>
      <c r="D391" t="s">
        <v>106</v>
      </c>
      <c r="E391" t="str">
        <f>+VLOOKUP(F391,'[1]DIVIPOLA MPIO'!$A$5:$B$1125,2,0)</f>
        <v>Tolima</v>
      </c>
      <c r="F391" t="s">
        <v>455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16">
        <v>30</v>
      </c>
      <c r="N391" s="29">
        <f t="shared" si="38"/>
        <v>2</v>
      </c>
      <c r="O391" s="30" t="str">
        <f t="shared" si="39"/>
        <v>30</v>
      </c>
      <c r="P391" s="30">
        <f t="shared" si="40"/>
        <v>0</v>
      </c>
      <c r="Q391" s="31">
        <f t="shared" si="41"/>
        <v>1800</v>
      </c>
      <c r="R391" s="31">
        <f t="shared" si="42"/>
        <v>30</v>
      </c>
      <c r="U391" s="28"/>
      <c r="V391" s="28"/>
      <c r="W391" s="8"/>
      <c r="X391" s="6"/>
    </row>
    <row r="392" spans="1:24">
      <c r="A392" s="32">
        <v>45352</v>
      </c>
      <c r="B392" s="1" t="str">
        <f t="shared" si="37"/>
        <v>marzo</v>
      </c>
      <c r="C392" t="s">
        <v>105</v>
      </c>
      <c r="D392" t="s">
        <v>106</v>
      </c>
      <c r="E392" t="str">
        <f>+VLOOKUP(F392,'[1]DIVIPOLA MPIO'!$A$5:$B$1125,2,0)</f>
        <v>Tolima</v>
      </c>
      <c r="F392" t="s">
        <v>455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16">
        <v>30</v>
      </c>
      <c r="N392" s="29">
        <f t="shared" si="38"/>
        <v>2</v>
      </c>
      <c r="O392" s="30" t="str">
        <f t="shared" si="39"/>
        <v>30</v>
      </c>
      <c r="P392" s="30">
        <f t="shared" si="40"/>
        <v>0</v>
      </c>
      <c r="Q392" s="31">
        <f t="shared" si="41"/>
        <v>1800</v>
      </c>
      <c r="R392" s="31">
        <f t="shared" si="42"/>
        <v>30</v>
      </c>
      <c r="U392" s="28"/>
      <c r="V392" s="28"/>
      <c r="W392" s="8"/>
      <c r="X392" s="6"/>
    </row>
    <row r="393" spans="1:24">
      <c r="A393" s="32">
        <v>45352</v>
      </c>
      <c r="B393" s="1" t="str">
        <f t="shared" si="37"/>
        <v>marzo</v>
      </c>
      <c r="C393" t="s">
        <v>105</v>
      </c>
      <c r="D393" t="s">
        <v>106</v>
      </c>
      <c r="E393" t="str">
        <f>+VLOOKUP(F393,'[1]DIVIPOLA MPIO'!$A$5:$B$1125,2,0)</f>
        <v>Tolima</v>
      </c>
      <c r="F393" t="s">
        <v>455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16">
        <v>400</v>
      </c>
      <c r="N393" s="29">
        <f t="shared" si="38"/>
        <v>3</v>
      </c>
      <c r="O393" s="30" t="str">
        <f t="shared" si="39"/>
        <v>40</v>
      </c>
      <c r="P393" s="30" t="str">
        <f t="shared" si="40"/>
        <v>0</v>
      </c>
      <c r="Q393" s="31">
        <f t="shared" si="41"/>
        <v>2400</v>
      </c>
      <c r="R393" s="31">
        <f t="shared" si="42"/>
        <v>40</v>
      </c>
      <c r="U393" s="28"/>
      <c r="V393" s="28"/>
      <c r="W393" s="8"/>
      <c r="X393" s="6"/>
    </row>
    <row r="394" spans="1:24">
      <c r="A394" s="32">
        <v>45352</v>
      </c>
      <c r="B394" s="1" t="str">
        <f t="shared" si="37"/>
        <v>marzo</v>
      </c>
      <c r="C394" t="s">
        <v>105</v>
      </c>
      <c r="D394" t="s">
        <v>106</v>
      </c>
      <c r="E394" t="str">
        <f>+VLOOKUP(F394,'[1]DIVIPOLA MPIO'!$A$5:$B$1125,2,0)</f>
        <v>Tolima</v>
      </c>
      <c r="F394" t="s">
        <v>455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16">
        <v>230</v>
      </c>
      <c r="N394" s="29">
        <f t="shared" si="38"/>
        <v>3</v>
      </c>
      <c r="O394" s="30" t="str">
        <f t="shared" si="39"/>
        <v>23</v>
      </c>
      <c r="P394" s="30" t="str">
        <f t="shared" si="40"/>
        <v>0</v>
      </c>
      <c r="Q394" s="31">
        <f t="shared" si="41"/>
        <v>1380</v>
      </c>
      <c r="R394" s="31">
        <f t="shared" si="42"/>
        <v>23</v>
      </c>
      <c r="U394" s="28"/>
      <c r="V394" s="28"/>
      <c r="W394" s="8"/>
      <c r="X394" s="6"/>
    </row>
    <row r="395" spans="1:24">
      <c r="A395" s="32">
        <v>45352</v>
      </c>
      <c r="B395" s="1" t="str">
        <f t="shared" si="37"/>
        <v>marzo</v>
      </c>
      <c r="C395" t="s">
        <v>105</v>
      </c>
      <c r="D395" t="s">
        <v>106</v>
      </c>
      <c r="E395" t="str">
        <f>+VLOOKUP(F395,'[1]DIVIPOLA MPIO'!$A$5:$B$1125,2,0)</f>
        <v>Tolima</v>
      </c>
      <c r="F395" t="s">
        <v>455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16">
        <v>2</v>
      </c>
      <c r="N395" s="29">
        <f t="shared" si="38"/>
        <v>1</v>
      </c>
      <c r="O395" s="30" t="str">
        <f t="shared" si="39"/>
        <v>2</v>
      </c>
      <c r="P395" s="30">
        <f t="shared" si="40"/>
        <v>0</v>
      </c>
      <c r="Q395" s="31">
        <f t="shared" si="41"/>
        <v>120</v>
      </c>
      <c r="R395" s="31">
        <f t="shared" si="42"/>
        <v>2</v>
      </c>
      <c r="U395" s="28"/>
      <c r="V395" s="28"/>
      <c r="W395" s="8"/>
      <c r="X395" s="6"/>
    </row>
    <row r="396" spans="1:24">
      <c r="A396" s="32">
        <v>45352</v>
      </c>
      <c r="B396" s="1" t="str">
        <f t="shared" si="37"/>
        <v>marzo</v>
      </c>
      <c r="C396" t="s">
        <v>105</v>
      </c>
      <c r="D396" t="s">
        <v>106</v>
      </c>
      <c r="E396" t="str">
        <f>+VLOOKUP(F396,'[1]DIVIPOLA MPIO'!$A$5:$B$1125,2,0)</f>
        <v>Tolima</v>
      </c>
      <c r="F396" t="s">
        <v>455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16">
        <v>30</v>
      </c>
      <c r="N396" s="29">
        <f t="shared" si="38"/>
        <v>2</v>
      </c>
      <c r="O396" s="30" t="str">
        <f t="shared" si="39"/>
        <v>30</v>
      </c>
      <c r="P396" s="30">
        <f t="shared" si="40"/>
        <v>0</v>
      </c>
      <c r="Q396" s="31">
        <f t="shared" si="41"/>
        <v>1800</v>
      </c>
      <c r="R396" s="31">
        <f t="shared" si="42"/>
        <v>30</v>
      </c>
      <c r="U396" s="28"/>
      <c r="V396" s="28"/>
      <c r="W396" s="8"/>
      <c r="X396" s="6"/>
    </row>
    <row r="397" spans="1:24">
      <c r="A397" s="32">
        <v>45352</v>
      </c>
      <c r="B397" s="1" t="str">
        <f t="shared" si="37"/>
        <v>marzo</v>
      </c>
      <c r="C397" t="s">
        <v>105</v>
      </c>
      <c r="D397" t="s">
        <v>106</v>
      </c>
      <c r="E397" t="str">
        <f>+VLOOKUP(F397,'[1]DIVIPOLA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16">
        <v>230</v>
      </c>
      <c r="N397" s="29">
        <f t="shared" si="38"/>
        <v>3</v>
      </c>
      <c r="O397" s="30" t="str">
        <f t="shared" si="39"/>
        <v>23</v>
      </c>
      <c r="P397" s="30" t="str">
        <f t="shared" si="40"/>
        <v>0</v>
      </c>
      <c r="Q397" s="31">
        <f t="shared" si="41"/>
        <v>1380</v>
      </c>
      <c r="R397" s="31">
        <f t="shared" si="42"/>
        <v>23</v>
      </c>
      <c r="U397" s="28"/>
      <c r="V397" s="28"/>
      <c r="W397" s="8"/>
      <c r="X397" s="6"/>
    </row>
    <row r="398" spans="1:24">
      <c r="A398" s="32">
        <v>45352</v>
      </c>
      <c r="B398" s="1" t="str">
        <f t="shared" si="37"/>
        <v>marzo</v>
      </c>
      <c r="C398" t="s">
        <v>105</v>
      </c>
      <c r="D398" t="s">
        <v>106</v>
      </c>
      <c r="E398" t="str">
        <f>+VLOOKUP(F398,'[1]DIVIPOLA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16">
        <v>200</v>
      </c>
      <c r="N398" s="29">
        <f t="shared" si="38"/>
        <v>3</v>
      </c>
      <c r="O398" s="30" t="str">
        <f t="shared" si="39"/>
        <v>20</v>
      </c>
      <c r="P398" s="30" t="str">
        <f t="shared" si="40"/>
        <v>0</v>
      </c>
      <c r="Q398" s="31">
        <f t="shared" si="41"/>
        <v>1200</v>
      </c>
      <c r="R398" s="31">
        <f t="shared" si="42"/>
        <v>20</v>
      </c>
      <c r="U398" s="28"/>
      <c r="V398" s="28"/>
      <c r="W398" s="8"/>
      <c r="X398" s="6"/>
    </row>
    <row r="399" spans="1:24">
      <c r="A399" s="32">
        <v>45352</v>
      </c>
      <c r="B399" s="1" t="str">
        <f t="shared" si="37"/>
        <v>marzo</v>
      </c>
      <c r="C399" t="s">
        <v>105</v>
      </c>
      <c r="D399" t="s">
        <v>106</v>
      </c>
      <c r="E399" t="str">
        <f>+VLOOKUP(F399,'[1]DIVIPOLA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16">
        <v>330</v>
      </c>
      <c r="N399" s="29">
        <f t="shared" si="38"/>
        <v>3</v>
      </c>
      <c r="O399" s="30" t="str">
        <f t="shared" si="39"/>
        <v>33</v>
      </c>
      <c r="P399" s="30" t="str">
        <f t="shared" si="40"/>
        <v>0</v>
      </c>
      <c r="Q399" s="31">
        <f t="shared" si="41"/>
        <v>1980</v>
      </c>
      <c r="R399" s="31">
        <f t="shared" si="42"/>
        <v>33</v>
      </c>
      <c r="U399" s="28"/>
      <c r="V399" s="28"/>
      <c r="W399" s="8"/>
      <c r="X399" s="6"/>
    </row>
    <row r="400" spans="1:24">
      <c r="A400" s="32">
        <v>45352</v>
      </c>
      <c r="B400" s="1" t="str">
        <f t="shared" si="37"/>
        <v>marzo</v>
      </c>
      <c r="C400" t="s">
        <v>105</v>
      </c>
      <c r="D400" t="s">
        <v>106</v>
      </c>
      <c r="E400" t="str">
        <f>+VLOOKUP(F400,'[1]DIVIPOLA MPIO'!$A$5:$B$1125,2,0)</f>
        <v>Tolima</v>
      </c>
      <c r="F400" t="s">
        <v>454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16">
        <v>30</v>
      </c>
      <c r="N400" s="29">
        <f t="shared" si="38"/>
        <v>2</v>
      </c>
      <c r="O400" s="30" t="str">
        <f t="shared" si="39"/>
        <v>30</v>
      </c>
      <c r="P400" s="30">
        <f t="shared" si="40"/>
        <v>0</v>
      </c>
      <c r="Q400" s="31">
        <f t="shared" si="41"/>
        <v>1800</v>
      </c>
      <c r="R400" s="31">
        <f t="shared" si="42"/>
        <v>30</v>
      </c>
      <c r="U400" s="28"/>
      <c r="V400" s="28"/>
      <c r="W400" s="8"/>
      <c r="X400" s="6"/>
    </row>
    <row r="401" spans="1:24">
      <c r="A401" s="32">
        <v>45352</v>
      </c>
      <c r="B401" s="1" t="str">
        <f t="shared" si="37"/>
        <v>marzo</v>
      </c>
      <c r="C401" t="s">
        <v>105</v>
      </c>
      <c r="D401" t="s">
        <v>106</v>
      </c>
      <c r="E401" t="str">
        <f>+VLOOKUP(F401,'[1]DIVIPOLA MPIO'!$A$5:$B$1125,2,0)</f>
        <v>Tolima</v>
      </c>
      <c r="F401" t="s">
        <v>454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16">
        <v>300</v>
      </c>
      <c r="N401" s="29">
        <f t="shared" si="38"/>
        <v>3</v>
      </c>
      <c r="O401" s="30" t="str">
        <f t="shared" si="39"/>
        <v>30</v>
      </c>
      <c r="P401" s="30" t="str">
        <f t="shared" si="40"/>
        <v>0</v>
      </c>
      <c r="Q401" s="31">
        <f t="shared" si="41"/>
        <v>1800</v>
      </c>
      <c r="R401" s="31">
        <f t="shared" si="42"/>
        <v>30</v>
      </c>
      <c r="U401" s="28"/>
      <c r="V401" s="28"/>
      <c r="W401" s="8"/>
      <c r="X401" s="6"/>
    </row>
    <row r="402" spans="1:24">
      <c r="A402" s="32">
        <v>45352</v>
      </c>
      <c r="B402" s="1" t="str">
        <f t="shared" si="37"/>
        <v>marzo</v>
      </c>
      <c r="C402" t="s">
        <v>105</v>
      </c>
      <c r="D402" t="s">
        <v>106</v>
      </c>
      <c r="E402" t="str">
        <f>+VLOOKUP(F402,'[1]DIVIPOLA MPIO'!$A$5:$B$1125,2,0)</f>
        <v>Tolima</v>
      </c>
      <c r="F402" t="s">
        <v>454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16">
        <v>200</v>
      </c>
      <c r="N402" s="29">
        <f t="shared" si="38"/>
        <v>3</v>
      </c>
      <c r="O402" s="30" t="str">
        <f t="shared" si="39"/>
        <v>20</v>
      </c>
      <c r="P402" s="30" t="str">
        <f t="shared" si="40"/>
        <v>0</v>
      </c>
      <c r="Q402" s="31">
        <f t="shared" si="41"/>
        <v>1200</v>
      </c>
      <c r="R402" s="31">
        <f t="shared" si="42"/>
        <v>20</v>
      </c>
      <c r="U402" s="28"/>
      <c r="V402" s="28"/>
      <c r="W402" s="8"/>
      <c r="X402" s="6"/>
    </row>
    <row r="403" spans="1:24">
      <c r="A403" s="32">
        <v>45352</v>
      </c>
      <c r="B403" s="1" t="str">
        <f t="shared" si="37"/>
        <v>marzo</v>
      </c>
      <c r="C403" t="s">
        <v>105</v>
      </c>
      <c r="D403" t="s">
        <v>106</v>
      </c>
      <c r="E403" t="str">
        <f>+VLOOKUP(F403,'[1]DIVIPOLA MPIO'!$A$5:$B$1125,2,0)</f>
        <v>Tolima</v>
      </c>
      <c r="F403" t="s">
        <v>454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16">
        <v>30</v>
      </c>
      <c r="N403" s="29">
        <f t="shared" si="38"/>
        <v>2</v>
      </c>
      <c r="O403" s="30" t="str">
        <f t="shared" si="39"/>
        <v>30</v>
      </c>
      <c r="P403" s="30">
        <f t="shared" si="40"/>
        <v>0</v>
      </c>
      <c r="Q403" s="31">
        <f t="shared" si="41"/>
        <v>1800</v>
      </c>
      <c r="R403" s="31">
        <f t="shared" si="42"/>
        <v>30</v>
      </c>
      <c r="U403" s="28"/>
      <c r="V403" s="28"/>
      <c r="W403" s="8"/>
      <c r="X403" s="6"/>
    </row>
    <row r="404" spans="1:24">
      <c r="A404" s="32">
        <v>45352</v>
      </c>
      <c r="B404" s="1" t="str">
        <f t="shared" si="37"/>
        <v>marzo</v>
      </c>
      <c r="C404" t="s">
        <v>105</v>
      </c>
      <c r="D404" t="s">
        <v>106</v>
      </c>
      <c r="E404" t="str">
        <f>+VLOOKUP(F404,'[1]DIVIPOLA MPIO'!$A$5:$B$1125,2,0)</f>
        <v>Tolima</v>
      </c>
      <c r="F404" t="s">
        <v>454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16">
        <v>30</v>
      </c>
      <c r="N404" s="29">
        <f t="shared" si="38"/>
        <v>2</v>
      </c>
      <c r="O404" s="30" t="str">
        <f t="shared" si="39"/>
        <v>30</v>
      </c>
      <c r="P404" s="30">
        <f t="shared" si="40"/>
        <v>0</v>
      </c>
      <c r="Q404" s="31">
        <f t="shared" si="41"/>
        <v>1800</v>
      </c>
      <c r="R404" s="31">
        <f t="shared" si="42"/>
        <v>30</v>
      </c>
      <c r="U404" s="28"/>
      <c r="V404" s="28"/>
      <c r="W404" s="8"/>
      <c r="X404" s="6"/>
    </row>
    <row r="405" spans="1:24">
      <c r="A405" s="32">
        <v>45352</v>
      </c>
      <c r="B405" s="1" t="str">
        <f t="shared" si="37"/>
        <v>marzo</v>
      </c>
      <c r="C405" t="s">
        <v>105</v>
      </c>
      <c r="D405" t="s">
        <v>106</v>
      </c>
      <c r="E405" t="str">
        <f>+VLOOKUP(F405,'[1]DIVIPOLA MPIO'!$A$5:$B$1125,2,0)</f>
        <v>Tolima</v>
      </c>
      <c r="F405" t="s">
        <v>454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16">
        <v>30</v>
      </c>
      <c r="N405" s="29">
        <f t="shared" si="38"/>
        <v>2</v>
      </c>
      <c r="O405" s="30" t="str">
        <f t="shared" si="39"/>
        <v>30</v>
      </c>
      <c r="P405" s="30">
        <f t="shared" si="40"/>
        <v>0</v>
      </c>
      <c r="Q405" s="31">
        <f t="shared" si="41"/>
        <v>1800</v>
      </c>
      <c r="R405" s="31">
        <f t="shared" si="42"/>
        <v>30</v>
      </c>
      <c r="U405" s="28"/>
      <c r="V405" s="28"/>
      <c r="W405" s="8"/>
      <c r="X405" s="6"/>
    </row>
    <row r="406" spans="1:24">
      <c r="A406" s="32">
        <v>45352</v>
      </c>
      <c r="B406" s="1" t="str">
        <f t="shared" si="37"/>
        <v>marzo</v>
      </c>
      <c r="C406" t="s">
        <v>105</v>
      </c>
      <c r="D406" t="s">
        <v>106</v>
      </c>
      <c r="E406" t="str">
        <f>+VLOOKUP(F406,'[1]DIVIPOLA MPIO'!$A$5:$B$1125,2,0)</f>
        <v>Tolima</v>
      </c>
      <c r="F406" t="s">
        <v>454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16">
        <v>130</v>
      </c>
      <c r="N406" s="29">
        <f t="shared" si="38"/>
        <v>3</v>
      </c>
      <c r="O406" s="30" t="str">
        <f t="shared" si="39"/>
        <v>13</v>
      </c>
      <c r="P406" s="30" t="str">
        <f t="shared" si="40"/>
        <v>0</v>
      </c>
      <c r="Q406" s="31">
        <f t="shared" si="41"/>
        <v>780</v>
      </c>
      <c r="R406" s="31">
        <f t="shared" si="42"/>
        <v>13</v>
      </c>
      <c r="U406" s="28"/>
      <c r="V406" s="28"/>
      <c r="W406" s="8"/>
      <c r="X406" s="6"/>
    </row>
    <row r="407" spans="1:24">
      <c r="A407" s="32">
        <v>45352</v>
      </c>
      <c r="B407" s="1" t="str">
        <f t="shared" si="37"/>
        <v>marzo</v>
      </c>
      <c r="C407" t="s">
        <v>105</v>
      </c>
      <c r="D407" t="s">
        <v>106</v>
      </c>
      <c r="E407" t="str">
        <f>+VLOOKUP(F407,'[1]DIVIPOLA MPIO'!$A$5:$B$1125,2,0)</f>
        <v>Tolima</v>
      </c>
      <c r="F407" t="s">
        <v>454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16">
        <v>900</v>
      </c>
      <c r="N407" s="29">
        <f t="shared" si="38"/>
        <v>3</v>
      </c>
      <c r="O407" s="30" t="str">
        <f t="shared" si="39"/>
        <v>90</v>
      </c>
      <c r="P407" s="30" t="str">
        <f t="shared" si="40"/>
        <v>0</v>
      </c>
      <c r="Q407" s="31">
        <f t="shared" si="41"/>
        <v>5400</v>
      </c>
      <c r="R407" s="31">
        <f t="shared" si="42"/>
        <v>90</v>
      </c>
      <c r="U407" s="28"/>
      <c r="V407" s="28"/>
      <c r="W407" s="8"/>
      <c r="X407" s="6"/>
    </row>
    <row r="408" spans="1:24">
      <c r="A408" s="32">
        <v>45352</v>
      </c>
      <c r="B408" s="1" t="str">
        <f t="shared" si="37"/>
        <v>marzo</v>
      </c>
      <c r="C408" t="s">
        <v>105</v>
      </c>
      <c r="D408" t="s">
        <v>106</v>
      </c>
      <c r="E408" t="str">
        <f>+VLOOKUP(F408,'[1]DIVIPOLA MPIO'!$A$5:$B$1125,2,0)</f>
        <v>Tolima</v>
      </c>
      <c r="F408" t="s">
        <v>454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16">
        <v>100</v>
      </c>
      <c r="N408" s="29">
        <f t="shared" si="38"/>
        <v>3</v>
      </c>
      <c r="O408" s="30" t="str">
        <f t="shared" si="39"/>
        <v>10</v>
      </c>
      <c r="P408" s="30" t="str">
        <f t="shared" si="40"/>
        <v>0</v>
      </c>
      <c r="Q408" s="31">
        <f t="shared" si="41"/>
        <v>600</v>
      </c>
      <c r="R408" s="31">
        <f t="shared" si="42"/>
        <v>10</v>
      </c>
      <c r="U408" s="28"/>
      <c r="V408" s="28"/>
      <c r="W408" s="8"/>
      <c r="X408" s="6"/>
    </row>
    <row r="409" spans="1:24">
      <c r="A409" s="32">
        <v>45352</v>
      </c>
      <c r="B409" s="1" t="str">
        <f t="shared" si="37"/>
        <v>marzo</v>
      </c>
      <c r="C409" t="s">
        <v>105</v>
      </c>
      <c r="D409" t="s">
        <v>106</v>
      </c>
      <c r="E409" t="str">
        <f>+VLOOKUP(F409,'[1]DIVIPOLA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16">
        <v>330</v>
      </c>
      <c r="N409" s="29">
        <f t="shared" si="38"/>
        <v>3</v>
      </c>
      <c r="O409" s="30" t="str">
        <f t="shared" si="39"/>
        <v>33</v>
      </c>
      <c r="P409" s="30" t="str">
        <f t="shared" si="40"/>
        <v>0</v>
      </c>
      <c r="Q409" s="31">
        <f t="shared" si="41"/>
        <v>1980</v>
      </c>
      <c r="R409" s="31">
        <f t="shared" si="42"/>
        <v>33</v>
      </c>
      <c r="U409" s="28"/>
      <c r="V409" s="28"/>
      <c r="W409" s="8"/>
      <c r="X409" s="6"/>
    </row>
    <row r="410" spans="1:24">
      <c r="A410" s="32">
        <v>45352</v>
      </c>
      <c r="B410" s="1" t="str">
        <f t="shared" si="37"/>
        <v>marzo</v>
      </c>
      <c r="C410" t="s">
        <v>105</v>
      </c>
      <c r="D410" t="s">
        <v>106</v>
      </c>
      <c r="E410" t="str">
        <f>+VLOOKUP(F410,'[1]DIVIPOLA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16">
        <v>300</v>
      </c>
      <c r="N410" s="29">
        <f t="shared" si="38"/>
        <v>3</v>
      </c>
      <c r="O410" s="30" t="str">
        <f t="shared" si="39"/>
        <v>30</v>
      </c>
      <c r="P410" s="30" t="str">
        <f t="shared" si="40"/>
        <v>0</v>
      </c>
      <c r="Q410" s="31">
        <f t="shared" si="41"/>
        <v>1800</v>
      </c>
      <c r="R410" s="31">
        <f t="shared" si="42"/>
        <v>30</v>
      </c>
      <c r="U410" s="28"/>
      <c r="V410" s="28"/>
      <c r="W410" s="8"/>
      <c r="X410" s="6"/>
    </row>
    <row r="411" spans="1:24">
      <c r="A411" s="32">
        <v>45352</v>
      </c>
      <c r="B411" s="1" t="str">
        <f t="shared" si="37"/>
        <v>marzo</v>
      </c>
      <c r="C411" t="s">
        <v>105</v>
      </c>
      <c r="D411" t="s">
        <v>106</v>
      </c>
      <c r="E411" t="str">
        <f>+VLOOKUP(F411,'[1]DIVIPOLA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16">
        <v>30</v>
      </c>
      <c r="N411" s="29">
        <f t="shared" si="38"/>
        <v>2</v>
      </c>
      <c r="O411" s="30" t="str">
        <f t="shared" si="39"/>
        <v>30</v>
      </c>
      <c r="P411" s="30">
        <f t="shared" si="40"/>
        <v>0</v>
      </c>
      <c r="Q411" s="31">
        <f t="shared" si="41"/>
        <v>1800</v>
      </c>
      <c r="R411" s="31">
        <f t="shared" si="42"/>
        <v>30</v>
      </c>
      <c r="U411" s="28"/>
      <c r="V411" s="28"/>
      <c r="W411" s="8"/>
      <c r="X411" s="6"/>
    </row>
    <row r="412" spans="1:24">
      <c r="A412" s="32">
        <v>45352</v>
      </c>
      <c r="B412" s="1" t="str">
        <f t="shared" si="37"/>
        <v>marzo</v>
      </c>
      <c r="C412" t="s">
        <v>105</v>
      </c>
      <c r="D412" t="s">
        <v>106</v>
      </c>
      <c r="E412" t="str">
        <f>+VLOOKUP(F412,'[1]DIVIPOLA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16">
        <v>30</v>
      </c>
      <c r="N412" s="29">
        <f t="shared" si="38"/>
        <v>2</v>
      </c>
      <c r="O412" s="30" t="str">
        <f t="shared" si="39"/>
        <v>30</v>
      </c>
      <c r="P412" s="30">
        <f t="shared" si="40"/>
        <v>0</v>
      </c>
      <c r="Q412" s="31">
        <f t="shared" si="41"/>
        <v>1800</v>
      </c>
      <c r="R412" s="31">
        <f t="shared" si="42"/>
        <v>30</v>
      </c>
      <c r="U412" s="28"/>
      <c r="V412" s="28"/>
      <c r="W412" s="8"/>
      <c r="X412" s="6"/>
    </row>
    <row r="413" spans="1:24">
      <c r="A413" s="32">
        <v>45352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16">
        <v>130</v>
      </c>
      <c r="N413" s="29">
        <f t="shared" si="38"/>
        <v>3</v>
      </c>
      <c r="O413" s="30" t="str">
        <f t="shared" si="39"/>
        <v>13</v>
      </c>
      <c r="P413" s="30" t="str">
        <f t="shared" si="40"/>
        <v>0</v>
      </c>
      <c r="Q413" s="31">
        <f t="shared" si="41"/>
        <v>780</v>
      </c>
      <c r="R413" s="31">
        <f t="shared" si="42"/>
        <v>13</v>
      </c>
      <c r="U413" s="28"/>
      <c r="V413" s="28"/>
      <c r="W413" s="8"/>
      <c r="X413" s="6"/>
    </row>
    <row r="414" spans="1:24">
      <c r="A414" s="32">
        <v>45352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16">
        <v>30</v>
      </c>
      <c r="N414" s="29">
        <f t="shared" si="38"/>
        <v>2</v>
      </c>
      <c r="O414" s="30" t="str">
        <f t="shared" si="39"/>
        <v>30</v>
      </c>
      <c r="P414" s="30">
        <f t="shared" si="40"/>
        <v>0</v>
      </c>
      <c r="Q414" s="31">
        <f t="shared" si="41"/>
        <v>1800</v>
      </c>
      <c r="R414" s="31">
        <f t="shared" si="42"/>
        <v>30</v>
      </c>
      <c r="U414" s="28"/>
      <c r="V414" s="28"/>
      <c r="W414" s="8"/>
      <c r="X414" s="6"/>
    </row>
    <row r="415" spans="1:24">
      <c r="A415" s="32">
        <v>45352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16">
        <v>500</v>
      </c>
      <c r="N415" s="29">
        <f t="shared" si="38"/>
        <v>3</v>
      </c>
      <c r="O415" s="30" t="str">
        <f t="shared" si="39"/>
        <v>50</v>
      </c>
      <c r="P415" s="30" t="str">
        <f t="shared" si="40"/>
        <v>0</v>
      </c>
      <c r="Q415" s="31">
        <f t="shared" si="41"/>
        <v>3000</v>
      </c>
      <c r="R415" s="31">
        <f t="shared" si="42"/>
        <v>50</v>
      </c>
      <c r="U415" s="28"/>
      <c r="V415" s="28"/>
      <c r="W415" s="8"/>
      <c r="X415" s="6"/>
    </row>
    <row r="416" spans="1:24">
      <c r="A416" s="32">
        <v>45352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16">
        <v>900</v>
      </c>
      <c r="N416" s="29">
        <f t="shared" si="38"/>
        <v>3</v>
      </c>
      <c r="O416" s="30" t="str">
        <f t="shared" si="39"/>
        <v>90</v>
      </c>
      <c r="P416" s="30" t="str">
        <f t="shared" si="40"/>
        <v>0</v>
      </c>
      <c r="Q416" s="31">
        <f t="shared" si="41"/>
        <v>5400</v>
      </c>
      <c r="R416" s="31">
        <f t="shared" si="42"/>
        <v>90</v>
      </c>
      <c r="U416" s="28"/>
      <c r="V416" s="28"/>
      <c r="W416" s="8"/>
      <c r="X416" s="6"/>
    </row>
    <row r="417" spans="1:24">
      <c r="A417" s="32">
        <v>45352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16">
        <v>330</v>
      </c>
      <c r="N417" s="29">
        <f t="shared" si="38"/>
        <v>3</v>
      </c>
      <c r="O417" s="30" t="str">
        <f t="shared" si="39"/>
        <v>33</v>
      </c>
      <c r="P417" s="30" t="str">
        <f t="shared" si="40"/>
        <v>0</v>
      </c>
      <c r="Q417" s="31">
        <f t="shared" si="41"/>
        <v>1980</v>
      </c>
      <c r="R417" s="31">
        <f t="shared" si="42"/>
        <v>33</v>
      </c>
      <c r="U417" s="28"/>
      <c r="V417" s="28"/>
      <c r="W417" s="8"/>
      <c r="X417" s="6"/>
    </row>
    <row r="418" spans="1:24">
      <c r="A418" s="32">
        <v>45352</v>
      </c>
      <c r="B418" s="1" t="str">
        <f t="shared" si="37"/>
        <v>marzo</v>
      </c>
      <c r="C418" t="s">
        <v>151</v>
      </c>
      <c r="D418" t="s">
        <v>152</v>
      </c>
      <c r="E418" t="str">
        <f>+VLOOKUP(F418,'[1]DIVIPOLA MPIO'!$A$5:$B$1125,2,0)</f>
        <v>Casanare</v>
      </c>
      <c r="F418" t="s">
        <v>458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16">
        <v>19</v>
      </c>
      <c r="N418" s="29">
        <f t="shared" si="38"/>
        <v>2</v>
      </c>
      <c r="O418" s="30" t="str">
        <f t="shared" si="39"/>
        <v>19</v>
      </c>
      <c r="P418" s="30">
        <f t="shared" si="40"/>
        <v>0</v>
      </c>
      <c r="Q418" s="31">
        <f t="shared" si="41"/>
        <v>1140</v>
      </c>
      <c r="R418" s="31">
        <f t="shared" si="42"/>
        <v>19</v>
      </c>
      <c r="U418" s="28"/>
      <c r="V418" s="28"/>
      <c r="W418" s="8"/>
      <c r="X418" s="6"/>
    </row>
    <row r="419" spans="1:24">
      <c r="A419" s="32">
        <v>45352</v>
      </c>
      <c r="B419" s="1" t="str">
        <f t="shared" si="37"/>
        <v>marzo</v>
      </c>
      <c r="C419" t="s">
        <v>151</v>
      </c>
      <c r="D419" t="s">
        <v>152</v>
      </c>
      <c r="E419" t="str">
        <f>+VLOOKUP(F419,'[1]DIVIPOLA MPIO'!$A$5:$B$1125,2,0)</f>
        <v>Casanare</v>
      </c>
      <c r="F419" t="s">
        <v>458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16">
        <v>1755</v>
      </c>
      <c r="N419" s="29">
        <f t="shared" si="38"/>
        <v>4</v>
      </c>
      <c r="O419" s="30" t="str">
        <f t="shared" si="39"/>
        <v>17</v>
      </c>
      <c r="P419" s="30" t="str">
        <f t="shared" si="40"/>
        <v>55</v>
      </c>
      <c r="Q419" s="31">
        <f t="shared" si="41"/>
        <v>1075</v>
      </c>
      <c r="R419" s="31">
        <f t="shared" si="42"/>
        <v>17.916666666666668</v>
      </c>
      <c r="U419" s="28"/>
      <c r="V419" s="28"/>
      <c r="W419" s="8"/>
      <c r="X419" s="6"/>
    </row>
    <row r="420" spans="1:24">
      <c r="A420" s="32">
        <v>45352</v>
      </c>
      <c r="B420" s="1" t="str">
        <f t="shared" si="37"/>
        <v>marzo</v>
      </c>
      <c r="C420" t="s">
        <v>151</v>
      </c>
      <c r="D420" t="s">
        <v>152</v>
      </c>
      <c r="E420" t="str">
        <f>+VLOOKUP(F420,'[1]DIVIPOLA MPIO'!$A$5:$B$1125,2,0)</f>
        <v>Meta</v>
      </c>
      <c r="F420" t="s">
        <v>456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16">
        <v>24</v>
      </c>
      <c r="N420" s="29">
        <f t="shared" si="38"/>
        <v>2</v>
      </c>
      <c r="O420" s="30" t="str">
        <f t="shared" si="39"/>
        <v>24</v>
      </c>
      <c r="P420" s="30">
        <f t="shared" si="40"/>
        <v>0</v>
      </c>
      <c r="Q420" s="31">
        <f t="shared" si="41"/>
        <v>1440</v>
      </c>
      <c r="R420" s="31">
        <f t="shared" si="42"/>
        <v>24</v>
      </c>
      <c r="U420" s="28"/>
      <c r="V420" s="28"/>
      <c r="W420" s="8"/>
      <c r="X420" s="6"/>
    </row>
    <row r="421" spans="1:24">
      <c r="A421" s="32">
        <v>45352</v>
      </c>
      <c r="B421" s="1" t="str">
        <f t="shared" si="37"/>
        <v>marzo</v>
      </c>
      <c r="C421" t="s">
        <v>151</v>
      </c>
      <c r="D421" t="s">
        <v>152</v>
      </c>
      <c r="E421" t="str">
        <f>+VLOOKUP(F421,'[1]DIVIPOLA MPIO'!$A$5:$B$1125,2,0)</f>
        <v>Meta</v>
      </c>
      <c r="F421" t="s">
        <v>456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16">
        <v>25</v>
      </c>
      <c r="N421" s="29">
        <f t="shared" si="38"/>
        <v>2</v>
      </c>
      <c r="O421" s="30" t="str">
        <f t="shared" si="39"/>
        <v>25</v>
      </c>
      <c r="P421" s="30">
        <f t="shared" si="40"/>
        <v>0</v>
      </c>
      <c r="Q421" s="31">
        <f t="shared" si="41"/>
        <v>1500</v>
      </c>
      <c r="R421" s="31">
        <f t="shared" si="42"/>
        <v>25</v>
      </c>
      <c r="U421" s="28"/>
      <c r="V421" s="28"/>
      <c r="W421" s="8"/>
      <c r="X421" s="6"/>
    </row>
    <row r="422" spans="1:24">
      <c r="A422" s="32">
        <v>45352</v>
      </c>
      <c r="B422" s="1" t="str">
        <f t="shared" si="37"/>
        <v>marzo</v>
      </c>
      <c r="C422" t="s">
        <v>167</v>
      </c>
      <c r="D422" t="s">
        <v>168</v>
      </c>
      <c r="E422" t="str">
        <f>+VLOOKUP(F422,'[1]DIVIPOLA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16">
        <v>41</v>
      </c>
      <c r="N422" s="29">
        <f t="shared" si="38"/>
        <v>2</v>
      </c>
      <c r="O422" s="30" t="str">
        <f t="shared" si="39"/>
        <v>41</v>
      </c>
      <c r="P422" s="30">
        <f t="shared" si="40"/>
        <v>0</v>
      </c>
      <c r="Q422" s="31">
        <f t="shared" si="41"/>
        <v>2460</v>
      </c>
      <c r="R422" s="31">
        <f t="shared" si="42"/>
        <v>41</v>
      </c>
      <c r="U422" s="28"/>
      <c r="V422" s="28"/>
      <c r="W422" s="8"/>
      <c r="X422" s="6"/>
    </row>
    <row r="423" spans="1:24">
      <c r="A423" s="32">
        <v>45352</v>
      </c>
      <c r="B423" s="1" t="str">
        <f t="shared" si="37"/>
        <v>marzo</v>
      </c>
      <c r="C423" t="s">
        <v>172</v>
      </c>
      <c r="D423" t="s">
        <v>173</v>
      </c>
      <c r="E423" t="str">
        <f>+VLOOKUP(F423,'[1]DIVIPOLA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16">
        <v>15</v>
      </c>
      <c r="N423" s="29">
        <f t="shared" si="38"/>
        <v>2</v>
      </c>
      <c r="O423" s="30" t="str">
        <f t="shared" si="39"/>
        <v>15</v>
      </c>
      <c r="P423" s="30">
        <f t="shared" si="40"/>
        <v>0</v>
      </c>
      <c r="Q423" s="31">
        <f t="shared" si="41"/>
        <v>900</v>
      </c>
      <c r="R423" s="31">
        <f t="shared" si="42"/>
        <v>15</v>
      </c>
      <c r="U423" s="28"/>
      <c r="V423" s="28"/>
      <c r="W423" s="8"/>
      <c r="X423" s="6"/>
    </row>
    <row r="424" spans="1:24">
      <c r="A424" s="32">
        <v>45352</v>
      </c>
      <c r="B424" s="1" t="str">
        <f t="shared" si="37"/>
        <v>marzo</v>
      </c>
      <c r="C424" t="s">
        <v>180</v>
      </c>
      <c r="D424" t="s">
        <v>181</v>
      </c>
      <c r="E424" t="str">
        <f>+VLOOKUP(F424,'[1]DIVIPOLA MPIO'!$A$5:$B$1125,2,0)</f>
        <v>Bolívar</v>
      </c>
      <c r="F424" t="s">
        <v>465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16">
        <v>330</v>
      </c>
      <c r="N424" s="29">
        <f t="shared" si="38"/>
        <v>3</v>
      </c>
      <c r="O424" s="30" t="str">
        <f t="shared" si="39"/>
        <v>33</v>
      </c>
      <c r="P424" s="30" t="str">
        <f t="shared" si="40"/>
        <v>0</v>
      </c>
      <c r="Q424" s="31">
        <f t="shared" si="41"/>
        <v>1980</v>
      </c>
      <c r="R424" s="31">
        <f t="shared" si="42"/>
        <v>33</v>
      </c>
      <c r="U424" s="28"/>
      <c r="V424" s="28"/>
      <c r="W424" s="8"/>
      <c r="X424" s="6"/>
    </row>
    <row r="425" spans="1:24">
      <c r="A425" s="32">
        <v>45352</v>
      </c>
      <c r="B425" s="1" t="str">
        <f t="shared" si="37"/>
        <v>marzo</v>
      </c>
      <c r="C425" t="s">
        <v>180</v>
      </c>
      <c r="D425" t="s">
        <v>181</v>
      </c>
      <c r="E425" t="str">
        <f>+VLOOKUP(F425,'[1]DIVIPOLA MPIO'!$A$5:$B$1125,2,0)</f>
        <v>Bolívar</v>
      </c>
      <c r="F425" t="s">
        <v>465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16">
        <v>8</v>
      </c>
      <c r="N425" s="29">
        <f t="shared" si="38"/>
        <v>1</v>
      </c>
      <c r="O425" s="30" t="str">
        <f t="shared" si="39"/>
        <v>8</v>
      </c>
      <c r="P425" s="30">
        <f t="shared" si="40"/>
        <v>0</v>
      </c>
      <c r="Q425" s="31">
        <f t="shared" si="41"/>
        <v>480</v>
      </c>
      <c r="R425" s="31">
        <f t="shared" si="42"/>
        <v>8</v>
      </c>
      <c r="U425" s="28"/>
      <c r="V425" s="28"/>
      <c r="W425" s="8"/>
      <c r="X425" s="6"/>
    </row>
    <row r="426" spans="1:24">
      <c r="A426" s="32">
        <v>45352</v>
      </c>
      <c r="B426" s="1" t="str">
        <f t="shared" si="37"/>
        <v>marzo</v>
      </c>
      <c r="C426" t="s">
        <v>180</v>
      </c>
      <c r="D426" t="s">
        <v>181</v>
      </c>
      <c r="E426" t="str">
        <f>+VLOOKUP(F426,'[1]DIVIPOLA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16">
        <v>1</v>
      </c>
      <c r="N426" s="29">
        <f t="shared" si="38"/>
        <v>1</v>
      </c>
      <c r="O426" s="30" t="str">
        <f t="shared" si="39"/>
        <v>1</v>
      </c>
      <c r="P426" s="30">
        <f t="shared" si="40"/>
        <v>0</v>
      </c>
      <c r="Q426" s="31">
        <f t="shared" si="41"/>
        <v>60</v>
      </c>
      <c r="R426" s="31">
        <f t="shared" si="42"/>
        <v>1</v>
      </c>
      <c r="U426" s="28"/>
      <c r="V426" s="28"/>
      <c r="W426" s="8"/>
      <c r="X426" s="6"/>
    </row>
    <row r="427" spans="1:24">
      <c r="A427" s="32">
        <v>45352</v>
      </c>
      <c r="B427" s="1" t="str">
        <f t="shared" si="37"/>
        <v>marzo</v>
      </c>
      <c r="C427" t="s">
        <v>180</v>
      </c>
      <c r="D427" t="s">
        <v>181</v>
      </c>
      <c r="E427" t="str">
        <f>+VLOOKUP(F427,'[1]DIVIPOLA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16">
        <v>14</v>
      </c>
      <c r="N427" s="29">
        <f t="shared" si="38"/>
        <v>2</v>
      </c>
      <c r="O427" s="30" t="str">
        <f t="shared" si="39"/>
        <v>14</v>
      </c>
      <c r="P427" s="30">
        <f t="shared" si="40"/>
        <v>0</v>
      </c>
      <c r="Q427" s="31">
        <f t="shared" si="41"/>
        <v>840</v>
      </c>
      <c r="R427" s="31">
        <f t="shared" si="42"/>
        <v>14</v>
      </c>
      <c r="U427" s="28"/>
      <c r="V427" s="28"/>
      <c r="W427" s="8"/>
      <c r="X427" s="6"/>
    </row>
    <row r="428" spans="1:24">
      <c r="A428" s="32">
        <v>45352</v>
      </c>
      <c r="B428" s="1" t="str">
        <f t="shared" si="37"/>
        <v>marzo</v>
      </c>
      <c r="C428" t="s">
        <v>190</v>
      </c>
      <c r="D428" t="s">
        <v>191</v>
      </c>
      <c r="E428" t="str">
        <f>+VLOOKUP(F428,'[1]DIVIPOLA MPIO'!$A$5:$B$1125,2,0)</f>
        <v>Tolima</v>
      </c>
      <c r="F428" t="s">
        <v>466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16">
        <v>2640</v>
      </c>
      <c r="N428" s="29">
        <f t="shared" si="38"/>
        <v>4</v>
      </c>
      <c r="O428" s="30" t="str">
        <f t="shared" si="39"/>
        <v>26</v>
      </c>
      <c r="P428" s="30" t="str">
        <f t="shared" si="40"/>
        <v>40</v>
      </c>
      <c r="Q428" s="31">
        <f t="shared" si="41"/>
        <v>1600</v>
      </c>
      <c r="R428" s="31">
        <f t="shared" si="42"/>
        <v>26.666666666666668</v>
      </c>
      <c r="U428" s="28"/>
      <c r="V428" s="28"/>
      <c r="W428" s="8"/>
      <c r="X428" s="6"/>
    </row>
    <row r="429" spans="1:24">
      <c r="A429" s="32">
        <v>45352</v>
      </c>
      <c r="B429" s="1" t="str">
        <f t="shared" si="37"/>
        <v>marzo</v>
      </c>
      <c r="C429" t="s">
        <v>195</v>
      </c>
      <c r="D429" t="s">
        <v>191</v>
      </c>
      <c r="E429" t="str">
        <f>+VLOOKUP(F429,'[1]DIVIPOLA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16">
        <v>1</v>
      </c>
      <c r="N429" s="29">
        <f t="shared" si="38"/>
        <v>1</v>
      </c>
      <c r="O429" s="30" t="str">
        <f t="shared" si="39"/>
        <v>1</v>
      </c>
      <c r="P429" s="30">
        <f t="shared" si="40"/>
        <v>0</v>
      </c>
      <c r="Q429" s="31">
        <f t="shared" si="41"/>
        <v>60</v>
      </c>
      <c r="R429" s="31">
        <f t="shared" si="42"/>
        <v>1</v>
      </c>
      <c r="U429" s="28"/>
      <c r="V429" s="28"/>
      <c r="W429" s="8"/>
      <c r="X429" s="6"/>
    </row>
    <row r="430" spans="1:24">
      <c r="A430" s="32">
        <v>45352</v>
      </c>
      <c r="B430" s="1" t="str">
        <f t="shared" si="37"/>
        <v>marzo</v>
      </c>
      <c r="C430" t="s">
        <v>290</v>
      </c>
      <c r="D430" t="s">
        <v>291</v>
      </c>
      <c r="E430" t="str">
        <f>+VLOOKUP(F430,'[1]DIVIPOLA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16">
        <v>196</v>
      </c>
      <c r="N430" s="29">
        <f t="shared" si="38"/>
        <v>3</v>
      </c>
      <c r="O430" s="30" t="str">
        <f t="shared" si="39"/>
        <v>19</v>
      </c>
      <c r="P430" s="30" t="str">
        <f t="shared" si="40"/>
        <v>6</v>
      </c>
      <c r="Q430" s="31">
        <f t="shared" si="41"/>
        <v>1146</v>
      </c>
      <c r="R430" s="31">
        <f t="shared" si="42"/>
        <v>19.100000000000001</v>
      </c>
      <c r="U430" s="28"/>
      <c r="V430" s="28"/>
      <c r="W430" s="8"/>
      <c r="X430" s="6"/>
    </row>
    <row r="431" spans="1:24">
      <c r="A431" s="32">
        <v>45352</v>
      </c>
      <c r="B431" s="1" t="str">
        <f t="shared" si="37"/>
        <v>marzo</v>
      </c>
      <c r="C431" t="s">
        <v>290</v>
      </c>
      <c r="D431" t="s">
        <v>291</v>
      </c>
      <c r="E431" t="str">
        <f>+VLOOKUP(F431,'[1]DIVIPOLA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16">
        <v>51</v>
      </c>
      <c r="N431" s="29">
        <f t="shared" si="38"/>
        <v>2</v>
      </c>
      <c r="O431" s="30" t="str">
        <f t="shared" si="39"/>
        <v>51</v>
      </c>
      <c r="P431" s="30">
        <f t="shared" si="40"/>
        <v>0</v>
      </c>
      <c r="Q431" s="31">
        <f t="shared" si="41"/>
        <v>3060</v>
      </c>
      <c r="R431" s="31">
        <f t="shared" si="42"/>
        <v>51</v>
      </c>
      <c r="U431" s="28"/>
      <c r="V431" s="28"/>
      <c r="W431" s="8"/>
      <c r="X431" s="6"/>
    </row>
    <row r="432" spans="1:24">
      <c r="A432" s="32">
        <v>45352</v>
      </c>
      <c r="B432" s="1" t="str">
        <f t="shared" si="37"/>
        <v>marzo</v>
      </c>
      <c r="C432" t="s">
        <v>290</v>
      </c>
      <c r="D432" t="s">
        <v>291</v>
      </c>
      <c r="E432" t="str">
        <f>+VLOOKUP(F432,'[1]DIVIPOLA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16">
        <v>107</v>
      </c>
      <c r="N432" s="29">
        <f t="shared" si="38"/>
        <v>3</v>
      </c>
      <c r="O432" s="30" t="str">
        <f t="shared" si="39"/>
        <v>10</v>
      </c>
      <c r="P432" s="30" t="str">
        <f t="shared" si="40"/>
        <v>7</v>
      </c>
      <c r="Q432" s="31">
        <f t="shared" si="41"/>
        <v>607</v>
      </c>
      <c r="R432" s="31">
        <f t="shared" si="42"/>
        <v>10.116666666666667</v>
      </c>
      <c r="U432" s="28"/>
      <c r="V432" s="28"/>
      <c r="W432" s="8"/>
      <c r="X432" s="6"/>
    </row>
    <row r="433" spans="1:24">
      <c r="A433" s="32">
        <v>45352</v>
      </c>
      <c r="B433" s="1" t="str">
        <f t="shared" si="37"/>
        <v>marzo</v>
      </c>
      <c r="C433" t="s">
        <v>290</v>
      </c>
      <c r="D433" t="s">
        <v>291</v>
      </c>
      <c r="E433" t="str">
        <f>+VLOOKUP(F433,'[1]DIVIPOLA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16">
        <v>254</v>
      </c>
      <c r="N433" s="29">
        <f t="shared" si="38"/>
        <v>3</v>
      </c>
      <c r="O433" s="30" t="str">
        <f t="shared" si="39"/>
        <v>25</v>
      </c>
      <c r="P433" s="30" t="str">
        <f t="shared" si="40"/>
        <v>4</v>
      </c>
      <c r="Q433" s="31">
        <f t="shared" si="41"/>
        <v>1504</v>
      </c>
      <c r="R433" s="31">
        <f t="shared" si="42"/>
        <v>25.066666666666666</v>
      </c>
      <c r="U433" s="28"/>
      <c r="V433" s="28"/>
      <c r="W433" s="8"/>
      <c r="X433" s="6"/>
    </row>
    <row r="434" spans="1:24">
      <c r="A434" s="32">
        <v>45352</v>
      </c>
      <c r="B434" s="1" t="str">
        <f t="shared" si="37"/>
        <v>marzo</v>
      </c>
      <c r="C434" t="s">
        <v>290</v>
      </c>
      <c r="D434" t="s">
        <v>291</v>
      </c>
      <c r="E434" t="str">
        <f>+VLOOKUP(F434,'[1]DIVIPOLA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16">
        <v>38</v>
      </c>
      <c r="N434" s="29">
        <f t="shared" si="38"/>
        <v>2</v>
      </c>
      <c r="O434" s="30" t="str">
        <f t="shared" si="39"/>
        <v>38</v>
      </c>
      <c r="P434" s="30">
        <f t="shared" si="40"/>
        <v>0</v>
      </c>
      <c r="Q434" s="31">
        <f t="shared" si="41"/>
        <v>2280</v>
      </c>
      <c r="R434" s="31">
        <f t="shared" si="42"/>
        <v>38</v>
      </c>
      <c r="U434" s="28"/>
      <c r="V434" s="28"/>
      <c r="W434" s="8"/>
      <c r="X434" s="6"/>
    </row>
    <row r="435" spans="1:24">
      <c r="A435" s="32">
        <v>45352</v>
      </c>
      <c r="B435" s="1" t="str">
        <f t="shared" si="37"/>
        <v>marzo</v>
      </c>
      <c r="C435" t="s">
        <v>290</v>
      </c>
      <c r="D435" t="s">
        <v>291</v>
      </c>
      <c r="E435" t="str">
        <f>+VLOOKUP(F435,'[1]DIVIPOLA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16">
        <v>15</v>
      </c>
      <c r="N435" s="29">
        <f t="shared" si="38"/>
        <v>2</v>
      </c>
      <c r="O435" s="30" t="str">
        <f t="shared" si="39"/>
        <v>15</v>
      </c>
      <c r="P435" s="30">
        <f t="shared" si="40"/>
        <v>0</v>
      </c>
      <c r="Q435" s="31">
        <f t="shared" si="41"/>
        <v>900</v>
      </c>
      <c r="R435" s="31">
        <f t="shared" si="42"/>
        <v>15</v>
      </c>
      <c r="U435" s="28"/>
      <c r="V435" s="28"/>
      <c r="W435" s="8"/>
      <c r="X435" s="6"/>
    </row>
    <row r="436" spans="1:24">
      <c r="A436" s="32">
        <v>45352</v>
      </c>
      <c r="B436" s="1" t="str">
        <f t="shared" si="37"/>
        <v>marzo</v>
      </c>
      <c r="C436" t="s">
        <v>290</v>
      </c>
      <c r="D436" t="s">
        <v>291</v>
      </c>
      <c r="E436" t="str">
        <f>+VLOOKUP(F436,'[1]DIVIPOLA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16">
        <v>136</v>
      </c>
      <c r="N436" s="29">
        <f t="shared" si="38"/>
        <v>3</v>
      </c>
      <c r="O436" s="30" t="str">
        <f t="shared" si="39"/>
        <v>13</v>
      </c>
      <c r="P436" s="30" t="str">
        <f t="shared" si="40"/>
        <v>6</v>
      </c>
      <c r="Q436" s="31">
        <f t="shared" si="41"/>
        <v>786</v>
      </c>
      <c r="R436" s="31">
        <f t="shared" si="42"/>
        <v>13.1</v>
      </c>
      <c r="U436" s="28"/>
      <c r="V436" s="28"/>
      <c r="W436" s="8"/>
      <c r="X436" s="6"/>
    </row>
    <row r="437" spans="1:24">
      <c r="A437" s="32">
        <v>45352</v>
      </c>
      <c r="B437" s="1" t="str">
        <f t="shared" si="37"/>
        <v>marzo</v>
      </c>
      <c r="C437" t="s">
        <v>290</v>
      </c>
      <c r="D437" t="s">
        <v>291</v>
      </c>
      <c r="E437" t="str">
        <f>+VLOOKUP(F437,'[1]DIVIPOLA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16">
        <v>45</v>
      </c>
      <c r="N437" s="29">
        <f t="shared" si="38"/>
        <v>2</v>
      </c>
      <c r="O437" s="30" t="str">
        <f t="shared" si="39"/>
        <v>45</v>
      </c>
      <c r="P437" s="30">
        <f t="shared" si="40"/>
        <v>0</v>
      </c>
      <c r="Q437" s="31">
        <f t="shared" si="41"/>
        <v>2700</v>
      </c>
      <c r="R437" s="31">
        <f t="shared" si="42"/>
        <v>45</v>
      </c>
      <c r="U437" s="28"/>
      <c r="V437" s="28"/>
      <c r="W437" s="8"/>
      <c r="X437" s="6"/>
    </row>
    <row r="438" spans="1:24">
      <c r="A438" s="32">
        <v>45352</v>
      </c>
      <c r="B438" s="1" t="str">
        <f t="shared" si="37"/>
        <v>marzo</v>
      </c>
      <c r="C438" t="s">
        <v>290</v>
      </c>
      <c r="D438" t="s">
        <v>291</v>
      </c>
      <c r="E438" t="str">
        <f>+VLOOKUP(F438,'[1]DIVIPOLA MPIO'!$A$5:$B$1125,2,0)</f>
        <v>Valle del Cauca</v>
      </c>
      <c r="F438" t="s">
        <v>468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16">
        <v>452</v>
      </c>
      <c r="N438" s="29">
        <f t="shared" si="38"/>
        <v>3</v>
      </c>
      <c r="O438" s="30" t="str">
        <f t="shared" si="39"/>
        <v>45</v>
      </c>
      <c r="P438" s="30" t="str">
        <f t="shared" si="40"/>
        <v>2</v>
      </c>
      <c r="Q438" s="31">
        <f t="shared" si="41"/>
        <v>2702</v>
      </c>
      <c r="R438" s="31">
        <f t="shared" si="42"/>
        <v>45.033333333333331</v>
      </c>
      <c r="U438" s="28"/>
      <c r="V438" s="28"/>
      <c r="W438" s="8"/>
      <c r="X438" s="6"/>
    </row>
    <row r="439" spans="1:24">
      <c r="A439" s="32">
        <v>45352</v>
      </c>
      <c r="B439" s="1" t="str">
        <f t="shared" si="37"/>
        <v>marzo</v>
      </c>
      <c r="C439" t="s">
        <v>290</v>
      </c>
      <c r="D439" t="s">
        <v>291</v>
      </c>
      <c r="E439" t="str">
        <f>+VLOOKUP(F439,'[1]DIVIPOLA MPIO'!$A$5:$B$1125,2,0)</f>
        <v>Valle del Cauca</v>
      </c>
      <c r="F439" t="s">
        <v>468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16">
        <v>532</v>
      </c>
      <c r="N439" s="29">
        <f t="shared" si="38"/>
        <v>3</v>
      </c>
      <c r="O439" s="30" t="str">
        <f t="shared" si="39"/>
        <v>53</v>
      </c>
      <c r="P439" s="30" t="str">
        <f t="shared" si="40"/>
        <v>2</v>
      </c>
      <c r="Q439" s="31">
        <f t="shared" si="41"/>
        <v>3182</v>
      </c>
      <c r="R439" s="31">
        <f t="shared" si="42"/>
        <v>53.033333333333331</v>
      </c>
      <c r="U439" s="28"/>
      <c r="V439" s="28"/>
      <c r="W439" s="8"/>
      <c r="X439" s="6"/>
    </row>
    <row r="440" spans="1:24">
      <c r="A440" s="32">
        <v>45352</v>
      </c>
      <c r="B440" s="1" t="str">
        <f t="shared" si="37"/>
        <v>marzo</v>
      </c>
      <c r="C440" t="s">
        <v>290</v>
      </c>
      <c r="D440" t="s">
        <v>291</v>
      </c>
      <c r="E440" t="str">
        <f>+VLOOKUP(F440,'[1]DIVIPOLA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16">
        <v>144</v>
      </c>
      <c r="N440" s="29">
        <f t="shared" si="38"/>
        <v>3</v>
      </c>
      <c r="O440" s="30" t="str">
        <f t="shared" si="39"/>
        <v>14</v>
      </c>
      <c r="P440" s="30" t="str">
        <f t="shared" si="40"/>
        <v>4</v>
      </c>
      <c r="Q440" s="31">
        <f t="shared" si="41"/>
        <v>844</v>
      </c>
      <c r="R440" s="31">
        <f t="shared" si="42"/>
        <v>14.066666666666666</v>
      </c>
      <c r="U440" s="28"/>
      <c r="V440" s="28"/>
      <c r="W440" s="8"/>
      <c r="X440" s="6"/>
    </row>
    <row r="441" spans="1:24">
      <c r="A441" s="32">
        <v>45352</v>
      </c>
      <c r="B441" s="1" t="str">
        <f t="shared" si="37"/>
        <v>marzo</v>
      </c>
      <c r="C441" t="s">
        <v>290</v>
      </c>
      <c r="D441" t="s">
        <v>291</v>
      </c>
      <c r="E441" t="str">
        <f>+VLOOKUP(F441,'[1]DIVIPOLA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16">
        <v>49</v>
      </c>
      <c r="N441" s="29">
        <f t="shared" si="38"/>
        <v>2</v>
      </c>
      <c r="O441" s="30" t="str">
        <f t="shared" si="39"/>
        <v>49</v>
      </c>
      <c r="P441" s="30">
        <f t="shared" si="40"/>
        <v>0</v>
      </c>
      <c r="Q441" s="31">
        <f t="shared" si="41"/>
        <v>2940</v>
      </c>
      <c r="R441" s="31">
        <f t="shared" si="42"/>
        <v>49</v>
      </c>
      <c r="U441" s="28"/>
      <c r="V441" s="28"/>
      <c r="W441" s="8"/>
      <c r="X441" s="6"/>
    </row>
    <row r="442" spans="1:24">
      <c r="A442" s="32">
        <v>45352</v>
      </c>
      <c r="B442" s="1" t="str">
        <f t="shared" si="37"/>
        <v>marzo</v>
      </c>
      <c r="C442" t="s">
        <v>290</v>
      </c>
      <c r="D442" t="s">
        <v>291</v>
      </c>
      <c r="E442" t="str">
        <f>+VLOOKUP(F442,'[1]DIVIPOLA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16">
        <v>45</v>
      </c>
      <c r="N442" s="29">
        <f t="shared" si="38"/>
        <v>2</v>
      </c>
      <c r="O442" s="30" t="str">
        <f t="shared" si="39"/>
        <v>45</v>
      </c>
      <c r="P442" s="30">
        <f t="shared" si="40"/>
        <v>0</v>
      </c>
      <c r="Q442" s="31">
        <f t="shared" si="41"/>
        <v>2700</v>
      </c>
      <c r="R442" s="31">
        <f t="shared" si="42"/>
        <v>45</v>
      </c>
      <c r="U442" s="28"/>
      <c r="V442" s="28"/>
      <c r="W442" s="8"/>
      <c r="X442" s="6"/>
    </row>
    <row r="443" spans="1:24">
      <c r="A443" s="32">
        <v>45352</v>
      </c>
      <c r="B443" s="1" t="str">
        <f t="shared" si="37"/>
        <v>marzo</v>
      </c>
      <c r="C443" t="s">
        <v>290</v>
      </c>
      <c r="D443" t="s">
        <v>291</v>
      </c>
      <c r="E443" t="str">
        <f>+VLOOKUP(F443,'[1]DIVIPOLA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16">
        <v>189</v>
      </c>
      <c r="N443" s="29">
        <f t="shared" si="38"/>
        <v>3</v>
      </c>
      <c r="O443" s="30" t="str">
        <f t="shared" si="39"/>
        <v>18</v>
      </c>
      <c r="P443" s="30" t="str">
        <f t="shared" si="40"/>
        <v>9</v>
      </c>
      <c r="Q443" s="31">
        <f t="shared" si="41"/>
        <v>1089</v>
      </c>
      <c r="R443" s="31">
        <f t="shared" si="42"/>
        <v>18.149999999999999</v>
      </c>
      <c r="U443" s="28"/>
      <c r="V443" s="28"/>
      <c r="W443" s="8"/>
      <c r="X443" s="6"/>
    </row>
    <row r="444" spans="1:24">
      <c r="A444" s="32">
        <v>45352</v>
      </c>
      <c r="B444" s="1" t="str">
        <f t="shared" si="37"/>
        <v>marzo</v>
      </c>
      <c r="C444" t="s">
        <v>290</v>
      </c>
      <c r="D444" t="s">
        <v>291</v>
      </c>
      <c r="E444" t="str">
        <f>+VLOOKUP(F444,'[1]DIVIPOLA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16">
        <v>362</v>
      </c>
      <c r="N444" s="29">
        <f t="shared" si="38"/>
        <v>3</v>
      </c>
      <c r="O444" s="30" t="str">
        <f t="shared" si="39"/>
        <v>36</v>
      </c>
      <c r="P444" s="30" t="str">
        <f t="shared" si="40"/>
        <v>2</v>
      </c>
      <c r="Q444" s="31">
        <f t="shared" si="41"/>
        <v>2162</v>
      </c>
      <c r="R444" s="31">
        <f t="shared" si="42"/>
        <v>36.033333333333331</v>
      </c>
      <c r="U444" s="28"/>
      <c r="V444" s="28"/>
      <c r="W444" s="8"/>
      <c r="X444" s="6"/>
    </row>
    <row r="445" spans="1:24">
      <c r="A445" s="32">
        <v>45352</v>
      </c>
      <c r="B445" s="1" t="str">
        <f t="shared" si="37"/>
        <v>marzo</v>
      </c>
      <c r="C445" t="s">
        <v>290</v>
      </c>
      <c r="D445" t="s">
        <v>291</v>
      </c>
      <c r="E445" t="str">
        <f>+VLOOKUP(F445,'[1]DIVIPOLA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16">
        <v>11</v>
      </c>
      <c r="N445" s="29">
        <f t="shared" si="38"/>
        <v>2</v>
      </c>
      <c r="O445" s="30" t="str">
        <f t="shared" si="39"/>
        <v>11</v>
      </c>
      <c r="P445" s="30">
        <f t="shared" si="40"/>
        <v>0</v>
      </c>
      <c r="Q445" s="31">
        <f t="shared" si="41"/>
        <v>660</v>
      </c>
      <c r="R445" s="31">
        <f t="shared" si="42"/>
        <v>11</v>
      </c>
      <c r="U445" s="28"/>
      <c r="V445" s="28"/>
      <c r="W445" s="8"/>
      <c r="X445" s="6"/>
    </row>
    <row r="446" spans="1:24">
      <c r="A446" s="32">
        <v>45352</v>
      </c>
      <c r="B446" s="1" t="str">
        <f t="shared" si="37"/>
        <v>marzo</v>
      </c>
      <c r="C446" t="s">
        <v>229</v>
      </c>
      <c r="D446" t="s">
        <v>230</v>
      </c>
      <c r="E446" t="str">
        <f>+VLOOKUP(F446,'[1]DIVIPOLA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16">
        <v>1</v>
      </c>
      <c r="N446" s="29">
        <f t="shared" si="38"/>
        <v>1</v>
      </c>
      <c r="O446" s="30" t="str">
        <f t="shared" si="39"/>
        <v>1</v>
      </c>
      <c r="P446" s="30">
        <f t="shared" si="40"/>
        <v>0</v>
      </c>
      <c r="Q446" s="31">
        <f t="shared" si="41"/>
        <v>60</v>
      </c>
      <c r="R446" s="31">
        <f t="shared" si="42"/>
        <v>1</v>
      </c>
      <c r="U446" s="28"/>
      <c r="V446" s="28"/>
      <c r="W446" s="8"/>
      <c r="X446" s="6"/>
    </row>
    <row r="447" spans="1:24">
      <c r="A447" s="32">
        <v>45352</v>
      </c>
      <c r="B447" s="1" t="str">
        <f t="shared" si="37"/>
        <v>marzo</v>
      </c>
      <c r="C447" t="s">
        <v>229</v>
      </c>
      <c r="D447" t="s">
        <v>230</v>
      </c>
      <c r="E447" t="str">
        <f>+VLOOKUP(F447,'[1]DIVIPOLA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16">
        <v>35</v>
      </c>
      <c r="N447" s="29">
        <f t="shared" si="38"/>
        <v>2</v>
      </c>
      <c r="O447" s="30" t="str">
        <f t="shared" si="39"/>
        <v>35</v>
      </c>
      <c r="P447" s="30">
        <f t="shared" si="40"/>
        <v>0</v>
      </c>
      <c r="Q447" s="31">
        <f t="shared" si="41"/>
        <v>2100</v>
      </c>
      <c r="R447" s="31">
        <f t="shared" si="42"/>
        <v>35</v>
      </c>
      <c r="U447" s="28"/>
      <c r="V447" s="28"/>
      <c r="W447" s="8"/>
      <c r="X447" s="6"/>
    </row>
    <row r="448" spans="1:24">
      <c r="A448" s="32">
        <v>45352</v>
      </c>
      <c r="B448" s="1" t="str">
        <f t="shared" si="37"/>
        <v>marzo</v>
      </c>
      <c r="C448" t="s">
        <v>229</v>
      </c>
      <c r="D448" t="s">
        <v>230</v>
      </c>
      <c r="E448" t="str">
        <f>+VLOOKUP(F448,'[1]DIVIPOLA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16">
        <v>830</v>
      </c>
      <c r="N448" s="29">
        <f t="shared" si="38"/>
        <v>3</v>
      </c>
      <c r="O448" s="30" t="str">
        <f t="shared" si="39"/>
        <v>83</v>
      </c>
      <c r="P448" s="30" t="str">
        <f t="shared" si="40"/>
        <v>0</v>
      </c>
      <c r="Q448" s="31">
        <f t="shared" si="41"/>
        <v>4980</v>
      </c>
      <c r="R448" s="31">
        <f t="shared" si="42"/>
        <v>83</v>
      </c>
      <c r="U448" s="28"/>
      <c r="V448" s="28"/>
      <c r="W448" s="8"/>
      <c r="X448" s="6"/>
    </row>
    <row r="449" spans="1:24">
      <c r="A449" s="32">
        <v>45352</v>
      </c>
      <c r="B449" s="1" t="str">
        <f t="shared" si="37"/>
        <v>marzo</v>
      </c>
      <c r="C449" t="s">
        <v>229</v>
      </c>
      <c r="D449" t="s">
        <v>230</v>
      </c>
      <c r="E449" t="str">
        <f>+VLOOKUP(F449,'[1]DIVIPOLA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16">
        <v>630</v>
      </c>
      <c r="N449" s="29">
        <f t="shared" si="38"/>
        <v>3</v>
      </c>
      <c r="O449" s="30" t="str">
        <f t="shared" si="39"/>
        <v>63</v>
      </c>
      <c r="P449" s="30" t="str">
        <f t="shared" si="40"/>
        <v>0</v>
      </c>
      <c r="Q449" s="31">
        <f t="shared" si="41"/>
        <v>3780</v>
      </c>
      <c r="R449" s="31">
        <f t="shared" si="42"/>
        <v>63</v>
      </c>
      <c r="U449" s="28"/>
      <c r="V449" s="28"/>
      <c r="W449" s="8"/>
      <c r="X449" s="6"/>
    </row>
    <row r="450" spans="1:24">
      <c r="A450" s="32">
        <v>45352</v>
      </c>
      <c r="B450" s="1" t="str">
        <f t="shared" si="37"/>
        <v>marzo</v>
      </c>
      <c r="C450" t="s">
        <v>235</v>
      </c>
      <c r="D450" t="s">
        <v>236</v>
      </c>
      <c r="E450" t="str">
        <f>+VLOOKUP(F450,'[1]DIVIPOLA MPIO'!$A$5:$B$1125,2,0)</f>
        <v>Valle del Cauca</v>
      </c>
      <c r="F450" t="s">
        <v>462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16">
        <v>251</v>
      </c>
      <c r="N450" s="29">
        <f t="shared" si="38"/>
        <v>3</v>
      </c>
      <c r="O450" s="30" t="str">
        <f t="shared" si="39"/>
        <v>25</v>
      </c>
      <c r="P450" s="30" t="str">
        <f t="shared" si="40"/>
        <v>1</v>
      </c>
      <c r="Q450" s="31">
        <f t="shared" si="41"/>
        <v>1501</v>
      </c>
      <c r="R450" s="31">
        <f t="shared" si="42"/>
        <v>25.016666666666666</v>
      </c>
      <c r="U450" s="28"/>
      <c r="V450" s="28"/>
      <c r="W450" s="8"/>
      <c r="X450" s="6"/>
    </row>
    <row r="451" spans="1:24">
      <c r="A451" s="32">
        <v>45352</v>
      </c>
      <c r="B451" s="1" t="str">
        <f t="shared" ref="B451:B514" si="43">TEXT(A451,"mmmm")</f>
        <v>marzo</v>
      </c>
      <c r="C451" t="s">
        <v>235</v>
      </c>
      <c r="D451" t="s">
        <v>236</v>
      </c>
      <c r="E451" t="str">
        <f>+VLOOKUP(F451,'[1]DIVIPOLA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16">
        <v>245</v>
      </c>
      <c r="N451" s="29">
        <f t="shared" ref="N451:N514" si="44">LEN($M451)</f>
        <v>3</v>
      </c>
      <c r="O451" s="30" t="str">
        <f t="shared" ref="O451:O514" si="45">IF(N451="1",$M451,IF(N451=2,LEFT($M451,2),LEFT($M451,2)))</f>
        <v>24</v>
      </c>
      <c r="P451" s="30" t="str">
        <f t="shared" ref="P451:P514" si="46">IF(N451&lt;=2,0,MID($M451,3,3))</f>
        <v>5</v>
      </c>
      <c r="Q451" s="31">
        <f t="shared" ref="Q451:Q514" si="47">(O451*60)+P451</f>
        <v>1445</v>
      </c>
      <c r="R451" s="31">
        <f t="shared" ref="R451:R514" si="48">+Q451/60</f>
        <v>24.083333333333332</v>
      </c>
      <c r="U451" s="28"/>
      <c r="V451" s="28"/>
      <c r="W451" s="8"/>
      <c r="X451" s="6"/>
    </row>
    <row r="452" spans="1:24">
      <c r="A452" s="32">
        <v>45352</v>
      </c>
      <c r="B452" s="1" t="str">
        <f t="shared" si="43"/>
        <v>marzo</v>
      </c>
      <c r="C452" t="s">
        <v>235</v>
      </c>
      <c r="D452" t="s">
        <v>236</v>
      </c>
      <c r="E452" t="str">
        <f>+VLOOKUP(F452,'[1]DIVIPOLA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16">
        <v>234</v>
      </c>
      <c r="N452" s="29">
        <f t="shared" si="44"/>
        <v>3</v>
      </c>
      <c r="O452" s="30" t="str">
        <f t="shared" si="45"/>
        <v>23</v>
      </c>
      <c r="P452" s="30" t="str">
        <f t="shared" si="46"/>
        <v>4</v>
      </c>
      <c r="Q452" s="31">
        <f t="shared" si="47"/>
        <v>1384</v>
      </c>
      <c r="R452" s="31">
        <f t="shared" si="48"/>
        <v>23.066666666666666</v>
      </c>
      <c r="U452" s="28"/>
      <c r="V452" s="28"/>
      <c r="W452" s="8"/>
      <c r="X452" s="6"/>
    </row>
    <row r="453" spans="1:24">
      <c r="A453" s="32">
        <v>45383</v>
      </c>
      <c r="B453" s="1" t="str">
        <f t="shared" si="43"/>
        <v>abril</v>
      </c>
      <c r="C453" t="s">
        <v>310</v>
      </c>
      <c r="D453" t="s">
        <v>311</v>
      </c>
      <c r="E453" t="str">
        <f>+VLOOKUP(F453,'[1]DIVIPOLA MPIO'!$A$5:$B$1125,2,0)</f>
        <v>Magdalena</v>
      </c>
      <c r="F453" t="s">
        <v>34</v>
      </c>
      <c r="G453" t="s">
        <v>312</v>
      </c>
      <c r="H453" t="s">
        <v>313</v>
      </c>
      <c r="I453" t="s">
        <v>314</v>
      </c>
      <c r="J453" t="s">
        <v>27</v>
      </c>
      <c r="K453" s="2">
        <v>26</v>
      </c>
      <c r="L453" s="2">
        <v>4103.38</v>
      </c>
      <c r="M453" s="16">
        <v>59</v>
      </c>
      <c r="N453" s="29">
        <f t="shared" si="44"/>
        <v>2</v>
      </c>
      <c r="O453" s="30" t="str">
        <f t="shared" si="45"/>
        <v>59</v>
      </c>
      <c r="P453" s="30">
        <f t="shared" si="46"/>
        <v>0</v>
      </c>
      <c r="Q453" s="31">
        <f t="shared" si="47"/>
        <v>3540</v>
      </c>
      <c r="R453" s="31">
        <f t="shared" si="48"/>
        <v>59</v>
      </c>
      <c r="U453" s="28"/>
      <c r="V453" s="28"/>
      <c r="W453" s="8"/>
      <c r="X453" s="6"/>
    </row>
    <row r="454" spans="1:24">
      <c r="A454" s="32">
        <v>45383</v>
      </c>
      <c r="B454" s="1" t="str">
        <f t="shared" si="43"/>
        <v>abril</v>
      </c>
      <c r="C454" t="s">
        <v>310</v>
      </c>
      <c r="D454" t="s">
        <v>311</v>
      </c>
      <c r="E454" t="str">
        <f>+VLOOKUP(F454,'[1]DIVIPOLA MPIO'!$A$5:$B$1125,2,0)</f>
        <v>Magdalena</v>
      </c>
      <c r="F454" t="s">
        <v>34</v>
      </c>
      <c r="G454" t="s">
        <v>312</v>
      </c>
      <c r="H454" t="s">
        <v>315</v>
      </c>
      <c r="I454" t="s">
        <v>314</v>
      </c>
      <c r="J454" t="s">
        <v>27</v>
      </c>
      <c r="K454" s="2">
        <v>26</v>
      </c>
      <c r="L454" s="2">
        <v>5831.1</v>
      </c>
      <c r="M454" s="16">
        <v>74</v>
      </c>
      <c r="N454" s="29">
        <f t="shared" si="44"/>
        <v>2</v>
      </c>
      <c r="O454" s="30" t="str">
        <f t="shared" si="45"/>
        <v>74</v>
      </c>
      <c r="P454" s="30">
        <f t="shared" si="46"/>
        <v>0</v>
      </c>
      <c r="Q454" s="31">
        <f t="shared" si="47"/>
        <v>4440</v>
      </c>
      <c r="R454" s="31">
        <f t="shared" si="48"/>
        <v>74</v>
      </c>
      <c r="U454" s="28"/>
      <c r="V454" s="28"/>
      <c r="W454" s="8"/>
      <c r="X454" s="6"/>
    </row>
    <row r="455" spans="1:24">
      <c r="A455" s="32">
        <v>45383</v>
      </c>
      <c r="B455" s="1" t="str">
        <f t="shared" si="43"/>
        <v>abril</v>
      </c>
      <c r="C455" t="s">
        <v>310</v>
      </c>
      <c r="D455" t="s">
        <v>311</v>
      </c>
      <c r="E455" t="str">
        <f>+VLOOKUP(F455,'[1]DIVIPOLA MPIO'!$A$5:$B$1125,2,0)</f>
        <v>Magdalena</v>
      </c>
      <c r="F455" t="s">
        <v>34</v>
      </c>
      <c r="G455" t="s">
        <v>312</v>
      </c>
      <c r="H455" t="s">
        <v>316</v>
      </c>
      <c r="I455" t="s">
        <v>314</v>
      </c>
      <c r="J455" t="s">
        <v>27</v>
      </c>
      <c r="K455" s="2">
        <v>20</v>
      </c>
      <c r="L455" s="2">
        <v>4448.21</v>
      </c>
      <c r="M455" s="16">
        <v>60</v>
      </c>
      <c r="N455" s="29">
        <f t="shared" si="44"/>
        <v>2</v>
      </c>
      <c r="O455" s="30" t="str">
        <f t="shared" si="45"/>
        <v>60</v>
      </c>
      <c r="P455" s="30">
        <f t="shared" si="46"/>
        <v>0</v>
      </c>
      <c r="Q455" s="31">
        <f t="shared" si="47"/>
        <v>3600</v>
      </c>
      <c r="R455" s="31">
        <f t="shared" si="48"/>
        <v>60</v>
      </c>
      <c r="U455" s="28"/>
      <c r="V455" s="28"/>
      <c r="W455" s="8"/>
      <c r="X455" s="6"/>
    </row>
    <row r="456" spans="1:24">
      <c r="A456" s="32">
        <v>45383</v>
      </c>
      <c r="B456" s="1" t="str">
        <f t="shared" si="43"/>
        <v>abril</v>
      </c>
      <c r="C456" t="s">
        <v>10</v>
      </c>
      <c r="D456" t="s">
        <v>11</v>
      </c>
      <c r="E456" t="str">
        <f>+VLOOKUP(F456,'[1]DIVIPOLA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16">
        <v>335</v>
      </c>
      <c r="N456" s="29">
        <f t="shared" si="44"/>
        <v>3</v>
      </c>
      <c r="O456" s="30" t="str">
        <f t="shared" si="45"/>
        <v>33</v>
      </c>
      <c r="P456" s="30" t="str">
        <f t="shared" si="46"/>
        <v>5</v>
      </c>
      <c r="Q456" s="31">
        <f t="shared" si="47"/>
        <v>1985</v>
      </c>
      <c r="R456" s="31">
        <f t="shared" si="48"/>
        <v>33.083333333333336</v>
      </c>
      <c r="U456" s="28"/>
      <c r="V456" s="28"/>
      <c r="W456" s="8"/>
      <c r="X456" s="6"/>
    </row>
    <row r="457" spans="1:24">
      <c r="A457" s="32">
        <v>45383</v>
      </c>
      <c r="B457" s="1" t="str">
        <f t="shared" si="43"/>
        <v>abril</v>
      </c>
      <c r="C457" t="s">
        <v>10</v>
      </c>
      <c r="D457" t="s">
        <v>11</v>
      </c>
      <c r="E457" t="str">
        <f>+VLOOKUP(F457,'[1]DIVIPOLA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16">
        <v>2</v>
      </c>
      <c r="N457" s="29">
        <f t="shared" si="44"/>
        <v>1</v>
      </c>
      <c r="O457" s="30" t="str">
        <f t="shared" si="45"/>
        <v>2</v>
      </c>
      <c r="P457" s="30">
        <f t="shared" si="46"/>
        <v>0</v>
      </c>
      <c r="Q457" s="31">
        <f t="shared" si="47"/>
        <v>120</v>
      </c>
      <c r="R457" s="31">
        <f t="shared" si="48"/>
        <v>2</v>
      </c>
      <c r="U457" s="28"/>
      <c r="V457" s="28"/>
      <c r="W457" s="8"/>
      <c r="X457" s="6"/>
    </row>
    <row r="458" spans="1:24">
      <c r="A458" s="32">
        <v>45383</v>
      </c>
      <c r="B458" s="1" t="str">
        <f t="shared" si="43"/>
        <v>abril</v>
      </c>
      <c r="C458" t="s">
        <v>10</v>
      </c>
      <c r="D458" t="s">
        <v>11</v>
      </c>
      <c r="E458" t="str">
        <f>+VLOOKUP(F458,'[1]DIVIPOLA MPIO'!$A$5:$B$1125,2,0)</f>
        <v>Casanare</v>
      </c>
      <c r="F458" t="s">
        <v>458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16">
        <v>830</v>
      </c>
      <c r="N458" s="29">
        <f t="shared" si="44"/>
        <v>3</v>
      </c>
      <c r="O458" s="30" t="str">
        <f t="shared" si="45"/>
        <v>83</v>
      </c>
      <c r="P458" s="30" t="str">
        <f t="shared" si="46"/>
        <v>0</v>
      </c>
      <c r="Q458" s="31">
        <f t="shared" si="47"/>
        <v>4980</v>
      </c>
      <c r="R458" s="31">
        <f t="shared" si="48"/>
        <v>83</v>
      </c>
      <c r="U458" s="28"/>
      <c r="V458" s="28"/>
      <c r="W458" s="8"/>
      <c r="X458" s="6"/>
    </row>
    <row r="459" spans="1:24">
      <c r="A459" s="32">
        <v>45383</v>
      </c>
      <c r="B459" s="1" t="str">
        <f t="shared" si="43"/>
        <v>abril</v>
      </c>
      <c r="C459" t="s">
        <v>10</v>
      </c>
      <c r="D459" t="s">
        <v>11</v>
      </c>
      <c r="E459" t="str">
        <f>+VLOOKUP(F459,'[1]DIVIPOLA MPIO'!$A$5:$B$1125,2,0)</f>
        <v>Casanare</v>
      </c>
      <c r="F459" t="s">
        <v>458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16">
        <v>1</v>
      </c>
      <c r="N459" s="29">
        <f t="shared" si="44"/>
        <v>1</v>
      </c>
      <c r="O459" s="30" t="str">
        <f t="shared" si="45"/>
        <v>1</v>
      </c>
      <c r="P459" s="30">
        <f t="shared" si="46"/>
        <v>0</v>
      </c>
      <c r="Q459" s="31">
        <f t="shared" si="47"/>
        <v>60</v>
      </c>
      <c r="R459" s="31">
        <f t="shared" si="48"/>
        <v>1</v>
      </c>
      <c r="U459" s="28"/>
      <c r="V459" s="28"/>
      <c r="W459" s="8"/>
      <c r="X459" s="6"/>
    </row>
    <row r="460" spans="1:24">
      <c r="A460" s="32">
        <v>45383</v>
      </c>
      <c r="B460" s="1" t="str">
        <f t="shared" si="43"/>
        <v>abril</v>
      </c>
      <c r="C460" t="s">
        <v>10</v>
      </c>
      <c r="D460" t="s">
        <v>11</v>
      </c>
      <c r="E460" t="str">
        <f>+VLOOKUP(F460,'[1]DIVIPOLA MPIO'!$A$5:$B$1125,2,0)</f>
        <v>Casanare</v>
      </c>
      <c r="F460" t="s">
        <v>458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16">
        <v>7</v>
      </c>
      <c r="N460" s="29">
        <f t="shared" si="44"/>
        <v>1</v>
      </c>
      <c r="O460" s="30" t="str">
        <f t="shared" si="45"/>
        <v>7</v>
      </c>
      <c r="P460" s="30">
        <f t="shared" si="46"/>
        <v>0</v>
      </c>
      <c r="Q460" s="31">
        <f t="shared" si="47"/>
        <v>420</v>
      </c>
      <c r="R460" s="31">
        <f t="shared" si="48"/>
        <v>7</v>
      </c>
      <c r="U460" s="28"/>
      <c r="V460" s="28"/>
      <c r="W460" s="8"/>
      <c r="X460" s="6"/>
    </row>
    <row r="461" spans="1:24">
      <c r="A461" s="32">
        <v>45383</v>
      </c>
      <c r="B461" s="1" t="str">
        <f t="shared" si="43"/>
        <v>abril</v>
      </c>
      <c r="C461" t="s">
        <v>10</v>
      </c>
      <c r="D461" t="s">
        <v>11</v>
      </c>
      <c r="E461" t="str">
        <f>+VLOOKUP(F461,'[1]DIVIPOLA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16">
        <v>9</v>
      </c>
      <c r="N461" s="29">
        <f t="shared" si="44"/>
        <v>1</v>
      </c>
      <c r="O461" s="30" t="str">
        <f t="shared" si="45"/>
        <v>9</v>
      </c>
      <c r="P461" s="30">
        <f t="shared" si="46"/>
        <v>0</v>
      </c>
      <c r="Q461" s="31">
        <f t="shared" si="47"/>
        <v>540</v>
      </c>
      <c r="R461" s="31">
        <f t="shared" si="48"/>
        <v>9</v>
      </c>
      <c r="U461" s="28"/>
      <c r="V461" s="28"/>
      <c r="W461" s="8"/>
      <c r="X461" s="6"/>
    </row>
    <row r="462" spans="1:24">
      <c r="A462" s="32">
        <v>45383</v>
      </c>
      <c r="B462" s="1" t="str">
        <f t="shared" si="43"/>
        <v>abril</v>
      </c>
      <c r="C462" t="s">
        <v>10</v>
      </c>
      <c r="D462" t="s">
        <v>11</v>
      </c>
      <c r="E462" t="str">
        <f>+VLOOKUP(F462,'[1]DIVIPOLA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16">
        <v>28</v>
      </c>
      <c r="N462" s="29">
        <f t="shared" si="44"/>
        <v>2</v>
      </c>
      <c r="O462" s="30" t="str">
        <f t="shared" si="45"/>
        <v>28</v>
      </c>
      <c r="P462" s="30">
        <f t="shared" si="46"/>
        <v>0</v>
      </c>
      <c r="Q462" s="31">
        <f t="shared" si="47"/>
        <v>1680</v>
      </c>
      <c r="R462" s="31">
        <f t="shared" si="48"/>
        <v>28</v>
      </c>
      <c r="U462" s="28"/>
      <c r="V462" s="28"/>
      <c r="W462" s="8"/>
      <c r="X462" s="6"/>
    </row>
    <row r="463" spans="1:24">
      <c r="A463" s="32">
        <v>45383</v>
      </c>
      <c r="B463" s="1" t="str">
        <f t="shared" si="43"/>
        <v>abril</v>
      </c>
      <c r="C463" t="s">
        <v>10</v>
      </c>
      <c r="D463" t="s">
        <v>11</v>
      </c>
      <c r="E463" t="str">
        <f>+VLOOKUP(F463,'[1]DIVIPOLA MPIO'!$A$5:$B$1125,2,0)</f>
        <v>Casanare</v>
      </c>
      <c r="F463" t="s">
        <v>463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16">
        <v>26</v>
      </c>
      <c r="N463" s="29">
        <f t="shared" si="44"/>
        <v>2</v>
      </c>
      <c r="O463" s="30" t="str">
        <f t="shared" si="45"/>
        <v>26</v>
      </c>
      <c r="P463" s="30">
        <f t="shared" si="46"/>
        <v>0</v>
      </c>
      <c r="Q463" s="31">
        <f t="shared" si="47"/>
        <v>1560</v>
      </c>
      <c r="R463" s="31">
        <f t="shared" si="48"/>
        <v>26</v>
      </c>
      <c r="U463" s="28"/>
      <c r="V463" s="28"/>
      <c r="W463" s="8"/>
      <c r="X463" s="6"/>
    </row>
    <row r="464" spans="1:24">
      <c r="A464" s="32">
        <v>45383</v>
      </c>
      <c r="B464" s="1" t="str">
        <f t="shared" si="43"/>
        <v>abril</v>
      </c>
      <c r="C464" t="s">
        <v>10</v>
      </c>
      <c r="D464" t="s">
        <v>11</v>
      </c>
      <c r="E464" t="str">
        <f>+VLOOKUP(F464,'[1]DIVIPOLA MPIO'!$A$5:$B$1125,2,0)</f>
        <v>Casanare</v>
      </c>
      <c r="F464" t="s">
        <v>463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16">
        <v>2333</v>
      </c>
      <c r="N464" s="29">
        <f t="shared" si="44"/>
        <v>4</v>
      </c>
      <c r="O464" s="30" t="str">
        <f t="shared" si="45"/>
        <v>23</v>
      </c>
      <c r="P464" s="30" t="str">
        <f t="shared" si="46"/>
        <v>33</v>
      </c>
      <c r="Q464" s="31">
        <f t="shared" si="47"/>
        <v>1413</v>
      </c>
      <c r="R464" s="31">
        <f t="shared" si="48"/>
        <v>23.55</v>
      </c>
      <c r="U464" s="28"/>
      <c r="V464" s="28"/>
      <c r="W464" s="8"/>
      <c r="X464" s="6"/>
    </row>
    <row r="465" spans="1:24">
      <c r="A465" s="32">
        <v>45383</v>
      </c>
      <c r="B465" s="1" t="str">
        <f t="shared" si="43"/>
        <v>abril</v>
      </c>
      <c r="C465" t="s">
        <v>10</v>
      </c>
      <c r="D465" t="s">
        <v>11</v>
      </c>
      <c r="E465" t="str">
        <f>+VLOOKUP(F465,'[1]DIVIPOLA MPIO'!$A$5:$B$1125,2,0)</f>
        <v>Casanare</v>
      </c>
      <c r="F465" t="s">
        <v>463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16">
        <v>835</v>
      </c>
      <c r="N465" s="29">
        <f t="shared" si="44"/>
        <v>3</v>
      </c>
      <c r="O465" s="30" t="str">
        <f t="shared" si="45"/>
        <v>83</v>
      </c>
      <c r="P465" s="30" t="str">
        <f t="shared" si="46"/>
        <v>5</v>
      </c>
      <c r="Q465" s="31">
        <f t="shared" si="47"/>
        <v>4985</v>
      </c>
      <c r="R465" s="31">
        <f t="shared" si="48"/>
        <v>83.083333333333329</v>
      </c>
      <c r="U465" s="28"/>
      <c r="V465" s="28"/>
      <c r="W465" s="8"/>
      <c r="X465" s="6"/>
    </row>
    <row r="466" spans="1:24">
      <c r="A466" s="32">
        <v>45383</v>
      </c>
      <c r="B466" s="1" t="str">
        <f t="shared" si="43"/>
        <v>abril</v>
      </c>
      <c r="C466" t="s">
        <v>10</v>
      </c>
      <c r="D466" t="s">
        <v>11</v>
      </c>
      <c r="E466" t="str">
        <f>+VLOOKUP(F466,'[1]DIVIPOLA MPIO'!$A$5:$B$1125,2,0)</f>
        <v>Casanare</v>
      </c>
      <c r="F466" t="s">
        <v>463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16">
        <v>3</v>
      </c>
      <c r="N466" s="29">
        <f t="shared" si="44"/>
        <v>1</v>
      </c>
      <c r="O466" s="30" t="str">
        <f t="shared" si="45"/>
        <v>3</v>
      </c>
      <c r="P466" s="30">
        <f t="shared" si="46"/>
        <v>0</v>
      </c>
      <c r="Q466" s="31">
        <f t="shared" si="47"/>
        <v>180</v>
      </c>
      <c r="R466" s="31">
        <f t="shared" si="48"/>
        <v>3</v>
      </c>
      <c r="U466" s="28"/>
      <c r="V466" s="28"/>
      <c r="W466" s="8"/>
      <c r="X466" s="6"/>
    </row>
    <row r="467" spans="1:24">
      <c r="A467" s="32">
        <v>45383</v>
      </c>
      <c r="B467" s="1" t="str">
        <f t="shared" si="43"/>
        <v>abril</v>
      </c>
      <c r="C467" t="s">
        <v>10</v>
      </c>
      <c r="D467" t="s">
        <v>11</v>
      </c>
      <c r="E467" t="str">
        <f>+VLOOKUP(F467,'[1]DIVIPOLA MPIO'!$A$5:$B$1125,2,0)</f>
        <v>Casanare</v>
      </c>
      <c r="F467" t="s">
        <v>463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16">
        <v>3</v>
      </c>
      <c r="N467" s="29">
        <f t="shared" si="44"/>
        <v>1</v>
      </c>
      <c r="O467" s="30" t="str">
        <f t="shared" si="45"/>
        <v>3</v>
      </c>
      <c r="P467" s="30">
        <f t="shared" si="46"/>
        <v>0</v>
      </c>
      <c r="Q467" s="31">
        <f t="shared" si="47"/>
        <v>180</v>
      </c>
      <c r="R467" s="31">
        <f t="shared" si="48"/>
        <v>3</v>
      </c>
      <c r="U467" s="28"/>
      <c r="V467" s="28"/>
      <c r="W467" s="8"/>
      <c r="X467" s="6"/>
    </row>
    <row r="468" spans="1:24">
      <c r="A468" s="32">
        <v>45383</v>
      </c>
      <c r="B468" s="1" t="str">
        <f t="shared" si="43"/>
        <v>abril</v>
      </c>
      <c r="C468" t="s">
        <v>10</v>
      </c>
      <c r="D468" t="s">
        <v>11</v>
      </c>
      <c r="E468" t="str">
        <f>+VLOOKUP(F468,'[1]DIVIPOLA MPIO'!$A$5:$B$1125,2,0)</f>
        <v>Casanare</v>
      </c>
      <c r="F468" t="s">
        <v>463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16">
        <v>5</v>
      </c>
      <c r="N468" s="29">
        <f t="shared" si="44"/>
        <v>1</v>
      </c>
      <c r="O468" s="30" t="str">
        <f t="shared" si="45"/>
        <v>5</v>
      </c>
      <c r="P468" s="30">
        <f t="shared" si="46"/>
        <v>0</v>
      </c>
      <c r="Q468" s="31">
        <f t="shared" si="47"/>
        <v>300</v>
      </c>
      <c r="R468" s="31">
        <f t="shared" si="48"/>
        <v>5</v>
      </c>
      <c r="U468" s="28"/>
      <c r="V468" s="28"/>
      <c r="W468" s="8"/>
      <c r="X468" s="6"/>
    </row>
    <row r="469" spans="1:24">
      <c r="A469" s="32">
        <v>45383</v>
      </c>
      <c r="B469" s="1" t="str">
        <f t="shared" si="43"/>
        <v>abril</v>
      </c>
      <c r="C469" t="s">
        <v>10</v>
      </c>
      <c r="D469" t="s">
        <v>11</v>
      </c>
      <c r="E469" t="str">
        <f>+VLOOKUP(F469,'[1]DIVIPOLA MPIO'!$A$5:$B$1125,2,0)</f>
        <v>Bolívar</v>
      </c>
      <c r="F469" t="s">
        <v>465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16">
        <v>2</v>
      </c>
      <c r="N469" s="29">
        <f t="shared" si="44"/>
        <v>1</v>
      </c>
      <c r="O469" s="30" t="str">
        <f t="shared" si="45"/>
        <v>2</v>
      </c>
      <c r="P469" s="30">
        <f t="shared" si="46"/>
        <v>0</v>
      </c>
      <c r="Q469" s="31">
        <f t="shared" si="47"/>
        <v>120</v>
      </c>
      <c r="R469" s="31">
        <f t="shared" si="48"/>
        <v>2</v>
      </c>
      <c r="U469" s="28"/>
      <c r="V469" s="28"/>
      <c r="W469" s="8"/>
      <c r="X469" s="6"/>
    </row>
    <row r="470" spans="1:24">
      <c r="A470" s="32">
        <v>45383</v>
      </c>
      <c r="B470" s="1" t="str">
        <f t="shared" si="43"/>
        <v>abril</v>
      </c>
      <c r="C470" t="s">
        <v>22</v>
      </c>
      <c r="D470" t="s">
        <v>23</v>
      </c>
      <c r="E470" t="str">
        <f>+VLOOKUP(F470,'[1]DIVIPOLA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16">
        <v>354</v>
      </c>
      <c r="N470" s="29">
        <f t="shared" si="44"/>
        <v>3</v>
      </c>
      <c r="O470" s="30" t="str">
        <f t="shared" si="45"/>
        <v>35</v>
      </c>
      <c r="P470" s="30" t="str">
        <f t="shared" si="46"/>
        <v>4</v>
      </c>
      <c r="Q470" s="31">
        <f t="shared" si="47"/>
        <v>2104</v>
      </c>
      <c r="R470" s="31">
        <f t="shared" si="48"/>
        <v>35.06666666666667</v>
      </c>
      <c r="U470" s="28"/>
      <c r="V470" s="28"/>
      <c r="W470" s="8"/>
      <c r="X470" s="6"/>
    </row>
    <row r="471" spans="1:24">
      <c r="A471" s="32">
        <v>45383</v>
      </c>
      <c r="B471" s="1" t="str">
        <f t="shared" si="43"/>
        <v>abril</v>
      </c>
      <c r="C471" t="s">
        <v>22</v>
      </c>
      <c r="D471" t="s">
        <v>23</v>
      </c>
      <c r="E471" t="str">
        <f>+VLOOKUP(F471,'[1]DIVIPOLA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16">
        <v>4</v>
      </c>
      <c r="N471" s="29">
        <f t="shared" si="44"/>
        <v>1</v>
      </c>
      <c r="O471" s="30" t="str">
        <f t="shared" si="45"/>
        <v>4</v>
      </c>
      <c r="P471" s="30">
        <f t="shared" si="46"/>
        <v>0</v>
      </c>
      <c r="Q471" s="31">
        <f t="shared" si="47"/>
        <v>240</v>
      </c>
      <c r="R471" s="31">
        <f t="shared" si="48"/>
        <v>4</v>
      </c>
      <c r="U471" s="28"/>
      <c r="V471" s="28"/>
      <c r="W471" s="8"/>
      <c r="X471" s="6"/>
    </row>
    <row r="472" spans="1:24">
      <c r="A472" s="32">
        <v>45383</v>
      </c>
      <c r="B472" s="1" t="str">
        <f t="shared" si="43"/>
        <v>abril</v>
      </c>
      <c r="C472" t="s">
        <v>22</v>
      </c>
      <c r="D472" t="s">
        <v>23</v>
      </c>
      <c r="E472" t="str">
        <f>+VLOOKUP(F472,'[1]DIVIPOLA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16">
        <v>506</v>
      </c>
      <c r="N472" s="29">
        <f t="shared" si="44"/>
        <v>3</v>
      </c>
      <c r="O472" s="30" t="str">
        <f t="shared" si="45"/>
        <v>50</v>
      </c>
      <c r="P472" s="30" t="str">
        <f t="shared" si="46"/>
        <v>6</v>
      </c>
      <c r="Q472" s="31">
        <f t="shared" si="47"/>
        <v>3006</v>
      </c>
      <c r="R472" s="31">
        <f t="shared" si="48"/>
        <v>50.1</v>
      </c>
      <c r="U472" s="28"/>
      <c r="V472" s="28"/>
      <c r="W472" s="8"/>
      <c r="X472" s="6"/>
    </row>
    <row r="473" spans="1:24">
      <c r="A473" s="32">
        <v>45383</v>
      </c>
      <c r="B473" s="1" t="str">
        <f t="shared" si="43"/>
        <v>abril</v>
      </c>
      <c r="C473" t="s">
        <v>22</v>
      </c>
      <c r="D473" t="s">
        <v>23</v>
      </c>
      <c r="E473" t="str">
        <f>+VLOOKUP(F473,'[1]DIVIPOLA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16">
        <v>212</v>
      </c>
      <c r="N473" s="29">
        <f t="shared" si="44"/>
        <v>3</v>
      </c>
      <c r="O473" s="30" t="str">
        <f t="shared" si="45"/>
        <v>21</v>
      </c>
      <c r="P473" s="30" t="str">
        <f t="shared" si="46"/>
        <v>2</v>
      </c>
      <c r="Q473" s="31">
        <f t="shared" si="47"/>
        <v>1262</v>
      </c>
      <c r="R473" s="31">
        <f t="shared" si="48"/>
        <v>21.033333333333335</v>
      </c>
      <c r="U473" s="28"/>
      <c r="V473" s="28"/>
      <c r="W473" s="8"/>
      <c r="X473" s="6"/>
    </row>
    <row r="474" spans="1:24">
      <c r="A474" s="32">
        <v>45383</v>
      </c>
      <c r="B474" s="1" t="str">
        <f t="shared" si="43"/>
        <v>abril</v>
      </c>
      <c r="C474" t="s">
        <v>22</v>
      </c>
      <c r="D474" t="s">
        <v>23</v>
      </c>
      <c r="E474" t="str">
        <f>+VLOOKUP(F474,'[1]DIVIPOLA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16">
        <v>2954</v>
      </c>
      <c r="N474" s="29">
        <f t="shared" si="44"/>
        <v>4</v>
      </c>
      <c r="O474" s="30" t="str">
        <f t="shared" si="45"/>
        <v>29</v>
      </c>
      <c r="P474" s="30" t="str">
        <f t="shared" si="46"/>
        <v>54</v>
      </c>
      <c r="Q474" s="31">
        <f t="shared" si="47"/>
        <v>1794</v>
      </c>
      <c r="R474" s="31">
        <f t="shared" si="48"/>
        <v>29.9</v>
      </c>
      <c r="U474" s="28"/>
      <c r="V474" s="28"/>
      <c r="W474" s="8"/>
      <c r="X474" s="6"/>
    </row>
    <row r="475" spans="1:24">
      <c r="A475" s="32">
        <v>45383</v>
      </c>
      <c r="B475" s="1" t="str">
        <f t="shared" si="43"/>
        <v>abril</v>
      </c>
      <c r="C475" t="s">
        <v>22</v>
      </c>
      <c r="D475" t="s">
        <v>23</v>
      </c>
      <c r="E475" t="str">
        <f>+VLOOKUP(F475,'[1]DIVIPOLA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16">
        <v>2148</v>
      </c>
      <c r="N475" s="29">
        <f t="shared" si="44"/>
        <v>4</v>
      </c>
      <c r="O475" s="30" t="str">
        <f t="shared" si="45"/>
        <v>21</v>
      </c>
      <c r="P475" s="30" t="str">
        <f t="shared" si="46"/>
        <v>48</v>
      </c>
      <c r="Q475" s="31">
        <f t="shared" si="47"/>
        <v>1308</v>
      </c>
      <c r="R475" s="31">
        <f t="shared" si="48"/>
        <v>21.8</v>
      </c>
      <c r="U475" s="28"/>
      <c r="V475" s="28"/>
      <c r="W475" s="8"/>
      <c r="X475" s="6"/>
    </row>
    <row r="476" spans="1:24">
      <c r="A476" s="32">
        <v>45383</v>
      </c>
      <c r="B476" s="1" t="str">
        <f t="shared" si="43"/>
        <v>abril</v>
      </c>
      <c r="C476" t="s">
        <v>22</v>
      </c>
      <c r="D476" t="s">
        <v>23</v>
      </c>
      <c r="E476" t="str">
        <f>+VLOOKUP(F476,'[1]DIVIPOLA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16">
        <v>5618</v>
      </c>
      <c r="N476" s="29">
        <f t="shared" si="44"/>
        <v>4</v>
      </c>
      <c r="O476" s="30" t="str">
        <f t="shared" si="45"/>
        <v>56</v>
      </c>
      <c r="P476" s="30" t="str">
        <f t="shared" si="46"/>
        <v>18</v>
      </c>
      <c r="Q476" s="31">
        <f t="shared" si="47"/>
        <v>3378</v>
      </c>
      <c r="R476" s="31">
        <f t="shared" si="48"/>
        <v>56.3</v>
      </c>
      <c r="U476" s="28"/>
      <c r="V476" s="28"/>
      <c r="W476" s="8"/>
      <c r="X476" s="6"/>
    </row>
    <row r="477" spans="1:24">
      <c r="A477" s="32">
        <v>45383</v>
      </c>
      <c r="B477" s="1" t="str">
        <f t="shared" si="43"/>
        <v>abril</v>
      </c>
      <c r="C477" t="s">
        <v>22</v>
      </c>
      <c r="D477" t="s">
        <v>23</v>
      </c>
      <c r="E477" t="str">
        <f>+VLOOKUP(F477,'[1]DIVIPOLA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16">
        <v>1118</v>
      </c>
      <c r="N477" s="29">
        <f t="shared" si="44"/>
        <v>4</v>
      </c>
      <c r="O477" s="30" t="str">
        <f t="shared" si="45"/>
        <v>11</v>
      </c>
      <c r="P477" s="30" t="str">
        <f t="shared" si="46"/>
        <v>18</v>
      </c>
      <c r="Q477" s="31">
        <f t="shared" si="47"/>
        <v>678</v>
      </c>
      <c r="R477" s="31">
        <f t="shared" si="48"/>
        <v>11.3</v>
      </c>
      <c r="U477" s="28"/>
      <c r="V477" s="28"/>
      <c r="W477" s="8"/>
      <c r="X477" s="6"/>
    </row>
    <row r="478" spans="1:24">
      <c r="A478" s="32">
        <v>45383</v>
      </c>
      <c r="B478" s="1" t="str">
        <f t="shared" si="43"/>
        <v>abril</v>
      </c>
      <c r="C478" t="s">
        <v>22</v>
      </c>
      <c r="D478" t="s">
        <v>23</v>
      </c>
      <c r="E478" t="str">
        <f>+VLOOKUP(F478,'[1]DIVIPOLA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16">
        <v>1712</v>
      </c>
      <c r="N478" s="29">
        <f t="shared" si="44"/>
        <v>4</v>
      </c>
      <c r="O478" s="30" t="str">
        <f t="shared" si="45"/>
        <v>17</v>
      </c>
      <c r="P478" s="30" t="str">
        <f t="shared" si="46"/>
        <v>12</v>
      </c>
      <c r="Q478" s="31">
        <f t="shared" si="47"/>
        <v>1032</v>
      </c>
      <c r="R478" s="31">
        <f t="shared" si="48"/>
        <v>17.2</v>
      </c>
      <c r="U478" s="28"/>
      <c r="V478" s="28"/>
      <c r="W478" s="8"/>
      <c r="X478" s="6"/>
    </row>
    <row r="479" spans="1:24">
      <c r="A479" s="32">
        <v>45383</v>
      </c>
      <c r="B479" s="1" t="str">
        <f t="shared" si="43"/>
        <v>abril</v>
      </c>
      <c r="C479" t="s">
        <v>22</v>
      </c>
      <c r="D479" t="s">
        <v>23</v>
      </c>
      <c r="E479" t="str">
        <f>+VLOOKUP(F479,'[1]DIVIPOLA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16">
        <v>5018</v>
      </c>
      <c r="N479" s="29">
        <f t="shared" si="44"/>
        <v>4</v>
      </c>
      <c r="O479" s="30" t="str">
        <f t="shared" si="45"/>
        <v>50</v>
      </c>
      <c r="P479" s="30" t="str">
        <f t="shared" si="46"/>
        <v>18</v>
      </c>
      <c r="Q479" s="31">
        <f t="shared" si="47"/>
        <v>3018</v>
      </c>
      <c r="R479" s="31">
        <f t="shared" si="48"/>
        <v>50.3</v>
      </c>
      <c r="U479" s="28"/>
      <c r="V479" s="28"/>
      <c r="W479" s="8"/>
      <c r="X479" s="6"/>
    </row>
    <row r="480" spans="1:24">
      <c r="A480" s="32">
        <v>45383</v>
      </c>
      <c r="B480" s="1" t="str">
        <f t="shared" si="43"/>
        <v>abril</v>
      </c>
      <c r="C480" t="s">
        <v>253</v>
      </c>
      <c r="D480" t="s">
        <v>254</v>
      </c>
      <c r="E480" t="str">
        <f>+VLOOKUP(F480,'[1]DIVIPOLA MPIO'!$A$5:$B$1125,2,0)</f>
        <v>Casanare</v>
      </c>
      <c r="F480" t="s">
        <v>12</v>
      </c>
      <c r="G480" t="s">
        <v>255</v>
      </c>
      <c r="H480" t="s">
        <v>336</v>
      </c>
      <c r="I480" t="s">
        <v>15</v>
      </c>
      <c r="J480" t="s">
        <v>16</v>
      </c>
      <c r="K480" s="2">
        <v>16</v>
      </c>
      <c r="L480" s="2">
        <v>200</v>
      </c>
      <c r="M480" s="16">
        <v>54</v>
      </c>
      <c r="N480" s="29">
        <f t="shared" si="44"/>
        <v>2</v>
      </c>
      <c r="O480" s="30" t="str">
        <f t="shared" si="45"/>
        <v>54</v>
      </c>
      <c r="P480" s="30">
        <f t="shared" si="46"/>
        <v>0</v>
      </c>
      <c r="Q480" s="31">
        <f t="shared" si="47"/>
        <v>3240</v>
      </c>
      <c r="R480" s="31">
        <f t="shared" si="48"/>
        <v>54</v>
      </c>
      <c r="U480" s="28"/>
      <c r="V480" s="28"/>
      <c r="W480" s="8"/>
      <c r="X480" s="6"/>
    </row>
    <row r="481" spans="1:24">
      <c r="A481" s="32">
        <v>45383</v>
      </c>
      <c r="B481" s="1" t="str">
        <f t="shared" si="43"/>
        <v>abril</v>
      </c>
      <c r="C481" t="s">
        <v>253</v>
      </c>
      <c r="D481" t="s">
        <v>254</v>
      </c>
      <c r="E481" t="str">
        <f>+VLOOKUP(F481,'[1]DIVIPOLA MPIO'!$A$5:$B$1125,2,0)</f>
        <v>Casanare</v>
      </c>
      <c r="F481" t="s">
        <v>12</v>
      </c>
      <c r="G481" t="s">
        <v>255</v>
      </c>
      <c r="H481" t="s">
        <v>256</v>
      </c>
      <c r="I481" t="s">
        <v>92</v>
      </c>
      <c r="J481" t="s">
        <v>16</v>
      </c>
      <c r="K481" s="2">
        <v>20</v>
      </c>
      <c r="L481" s="2">
        <v>250</v>
      </c>
      <c r="M481" s="16">
        <v>67</v>
      </c>
      <c r="N481" s="29">
        <f t="shared" si="44"/>
        <v>2</v>
      </c>
      <c r="O481" s="30" t="str">
        <f t="shared" si="45"/>
        <v>67</v>
      </c>
      <c r="P481" s="30">
        <f t="shared" si="46"/>
        <v>0</v>
      </c>
      <c r="Q481" s="31">
        <f t="shared" si="47"/>
        <v>4020</v>
      </c>
      <c r="R481" s="31">
        <f t="shared" si="48"/>
        <v>67</v>
      </c>
      <c r="U481" s="28"/>
      <c r="V481" s="28"/>
      <c r="W481" s="8"/>
      <c r="X481" s="6"/>
    </row>
    <row r="482" spans="1:24">
      <c r="A482" s="32">
        <v>45383</v>
      </c>
      <c r="B482" s="1" t="str">
        <f t="shared" si="43"/>
        <v>abril</v>
      </c>
      <c r="C482" t="s">
        <v>253</v>
      </c>
      <c r="D482" t="s">
        <v>254</v>
      </c>
      <c r="E482" t="str">
        <f>+VLOOKUP(F482,'[1]DIVIPOLA MPIO'!$A$5:$B$1125,2,0)</f>
        <v>Casanare</v>
      </c>
      <c r="F482" t="s">
        <v>12</v>
      </c>
      <c r="G482" t="s">
        <v>337</v>
      </c>
      <c r="H482" t="s">
        <v>336</v>
      </c>
      <c r="I482" t="s">
        <v>15</v>
      </c>
      <c r="J482" t="s">
        <v>16</v>
      </c>
      <c r="K482" s="2">
        <v>12</v>
      </c>
      <c r="L482" s="2">
        <v>150</v>
      </c>
      <c r="M482" s="16">
        <v>39</v>
      </c>
      <c r="N482" s="29">
        <f t="shared" si="44"/>
        <v>2</v>
      </c>
      <c r="O482" s="30" t="str">
        <f t="shared" si="45"/>
        <v>39</v>
      </c>
      <c r="P482" s="30">
        <f t="shared" si="46"/>
        <v>0</v>
      </c>
      <c r="Q482" s="31">
        <f t="shared" si="47"/>
        <v>2340</v>
      </c>
      <c r="R482" s="31">
        <f t="shared" si="48"/>
        <v>39</v>
      </c>
      <c r="U482" s="28"/>
      <c r="V482" s="28"/>
      <c r="W482" s="8"/>
      <c r="X482" s="6"/>
    </row>
    <row r="483" spans="1:24">
      <c r="A483" s="32">
        <v>45383</v>
      </c>
      <c r="B483" s="1" t="str">
        <f t="shared" si="43"/>
        <v>abril</v>
      </c>
      <c r="C483" t="s">
        <v>253</v>
      </c>
      <c r="D483" t="s">
        <v>254</v>
      </c>
      <c r="E483" t="str">
        <f>+VLOOKUP(F483,'[1]DIVIPOLA MPIO'!$A$5:$B$1125,2,0)</f>
        <v>Casanare</v>
      </c>
      <c r="F483" t="s">
        <v>12</v>
      </c>
      <c r="G483" t="s">
        <v>337</v>
      </c>
      <c r="H483" t="s">
        <v>256</v>
      </c>
      <c r="I483" t="s">
        <v>92</v>
      </c>
      <c r="J483" t="s">
        <v>16</v>
      </c>
      <c r="K483" s="2">
        <v>72</v>
      </c>
      <c r="L483" s="2">
        <v>900</v>
      </c>
      <c r="M483" s="16">
        <v>24</v>
      </c>
      <c r="N483" s="29">
        <f t="shared" si="44"/>
        <v>2</v>
      </c>
      <c r="O483" s="30" t="str">
        <f t="shared" si="45"/>
        <v>24</v>
      </c>
      <c r="P483" s="30">
        <f t="shared" si="46"/>
        <v>0</v>
      </c>
      <c r="Q483" s="31">
        <f t="shared" si="47"/>
        <v>1440</v>
      </c>
      <c r="R483" s="31">
        <f t="shared" si="48"/>
        <v>24</v>
      </c>
      <c r="U483" s="28"/>
      <c r="V483" s="28"/>
      <c r="W483" s="8"/>
      <c r="X483" s="6"/>
    </row>
    <row r="484" spans="1:24">
      <c r="A484" s="32">
        <v>45383</v>
      </c>
      <c r="B484" s="1" t="str">
        <f t="shared" si="43"/>
        <v>abril</v>
      </c>
      <c r="C484" t="s">
        <v>253</v>
      </c>
      <c r="D484" t="s">
        <v>254</v>
      </c>
      <c r="E484" t="str">
        <f>+VLOOKUP(F484,'[1]DIVIPOLA MPIO'!$A$5:$B$1125,2,0)</f>
        <v>Casanare</v>
      </c>
      <c r="F484" t="s">
        <v>338</v>
      </c>
      <c r="G484" t="s">
        <v>339</v>
      </c>
      <c r="H484" t="s">
        <v>256</v>
      </c>
      <c r="I484" t="s">
        <v>92</v>
      </c>
      <c r="J484" t="s">
        <v>16</v>
      </c>
      <c r="K484" s="2">
        <v>28</v>
      </c>
      <c r="L484" s="2">
        <v>350</v>
      </c>
      <c r="M484" s="16">
        <v>94</v>
      </c>
      <c r="N484" s="29">
        <f t="shared" si="44"/>
        <v>2</v>
      </c>
      <c r="O484" s="30" t="str">
        <f t="shared" si="45"/>
        <v>94</v>
      </c>
      <c r="P484" s="30">
        <f t="shared" si="46"/>
        <v>0</v>
      </c>
      <c r="Q484" s="31">
        <f t="shared" si="47"/>
        <v>5640</v>
      </c>
      <c r="R484" s="31">
        <f t="shared" si="48"/>
        <v>94</v>
      </c>
      <c r="U484" s="28"/>
      <c r="V484" s="28"/>
      <c r="W484" s="8"/>
      <c r="X484" s="6"/>
    </row>
    <row r="485" spans="1:24">
      <c r="A485" s="32">
        <v>45383</v>
      </c>
      <c r="B485" s="1" t="str">
        <f t="shared" si="43"/>
        <v>abril</v>
      </c>
      <c r="C485" t="s">
        <v>253</v>
      </c>
      <c r="D485" t="s">
        <v>254</v>
      </c>
      <c r="E485" t="str">
        <f>+VLOOKUP(F485,'[1]DIVIPOLA MPIO'!$A$5:$B$1125,2,0)</f>
        <v>Casanare</v>
      </c>
      <c r="F485" t="s">
        <v>338</v>
      </c>
      <c r="G485" t="s">
        <v>340</v>
      </c>
      <c r="H485" t="s">
        <v>256</v>
      </c>
      <c r="I485" t="s">
        <v>92</v>
      </c>
      <c r="J485" t="s">
        <v>16</v>
      </c>
      <c r="K485" s="2">
        <v>9</v>
      </c>
      <c r="L485" s="2">
        <v>112.5</v>
      </c>
      <c r="M485" s="16">
        <v>31</v>
      </c>
      <c r="N485" s="29">
        <f t="shared" si="44"/>
        <v>2</v>
      </c>
      <c r="O485" s="30" t="str">
        <f t="shared" si="45"/>
        <v>31</v>
      </c>
      <c r="P485" s="30">
        <f t="shared" si="46"/>
        <v>0</v>
      </c>
      <c r="Q485" s="31">
        <f t="shared" si="47"/>
        <v>1860</v>
      </c>
      <c r="R485" s="31">
        <f t="shared" si="48"/>
        <v>31</v>
      </c>
      <c r="U485" s="28"/>
      <c r="V485" s="28"/>
      <c r="W485" s="8"/>
      <c r="X485" s="6"/>
    </row>
    <row r="486" spans="1:24">
      <c r="A486" s="32">
        <v>45383</v>
      </c>
      <c r="B486" s="1" t="str">
        <f t="shared" si="43"/>
        <v>abril</v>
      </c>
      <c r="C486" t="s">
        <v>38</v>
      </c>
      <c r="D486" t="s">
        <v>39</v>
      </c>
      <c r="E486" t="str">
        <f>+VLOOKUP(F486,'[1]DIVIPOLA MPIO'!$A$5:$B$1125,2,0)</f>
        <v>Antioquia</v>
      </c>
      <c r="F486" t="s">
        <v>453</v>
      </c>
      <c r="G486" t="s">
        <v>41</v>
      </c>
      <c r="H486" t="s">
        <v>42</v>
      </c>
      <c r="I486" t="s">
        <v>43</v>
      </c>
      <c r="J486" t="s">
        <v>27</v>
      </c>
      <c r="K486" s="2">
        <v>79</v>
      </c>
      <c r="L486" s="2">
        <v>6079.2</v>
      </c>
      <c r="M486" s="16">
        <v>45</v>
      </c>
      <c r="N486" s="29">
        <f t="shared" si="44"/>
        <v>2</v>
      </c>
      <c r="O486" s="30" t="str">
        <f t="shared" si="45"/>
        <v>45</v>
      </c>
      <c r="P486" s="30">
        <f t="shared" si="46"/>
        <v>0</v>
      </c>
      <c r="Q486" s="31">
        <f t="shared" si="47"/>
        <v>2700</v>
      </c>
      <c r="R486" s="31">
        <f t="shared" si="48"/>
        <v>45</v>
      </c>
      <c r="U486" s="28"/>
      <c r="V486" s="28"/>
      <c r="W486" s="8"/>
      <c r="X486" s="6"/>
    </row>
    <row r="487" spans="1:24">
      <c r="A487" s="32">
        <v>45383</v>
      </c>
      <c r="B487" s="1" t="str">
        <f t="shared" si="43"/>
        <v>abril</v>
      </c>
      <c r="C487" t="s">
        <v>38</v>
      </c>
      <c r="D487" t="s">
        <v>39</v>
      </c>
      <c r="E487" t="str">
        <f>+VLOOKUP(F487,'[1]DIVIPOLA MPIO'!$A$5:$B$1125,2,0)</f>
        <v>Antioquia</v>
      </c>
      <c r="F487" t="s">
        <v>453</v>
      </c>
      <c r="G487" t="s">
        <v>41</v>
      </c>
      <c r="H487" t="s">
        <v>45</v>
      </c>
      <c r="I487" t="s">
        <v>43</v>
      </c>
      <c r="J487" t="s">
        <v>27</v>
      </c>
      <c r="K487" s="2">
        <v>76</v>
      </c>
      <c r="L487" s="2">
        <v>5376.5</v>
      </c>
      <c r="M487" s="16">
        <v>38</v>
      </c>
      <c r="N487" s="29">
        <f t="shared" si="44"/>
        <v>2</v>
      </c>
      <c r="O487" s="30" t="str">
        <f t="shared" si="45"/>
        <v>38</v>
      </c>
      <c r="P487" s="30">
        <f t="shared" si="46"/>
        <v>0</v>
      </c>
      <c r="Q487" s="31">
        <f t="shared" si="47"/>
        <v>2280</v>
      </c>
      <c r="R487" s="31">
        <f t="shared" si="48"/>
        <v>38</v>
      </c>
      <c r="U487" s="28"/>
      <c r="V487" s="28"/>
      <c r="W487" s="8"/>
      <c r="X487" s="6"/>
    </row>
    <row r="488" spans="1:24">
      <c r="A488" s="32">
        <v>45383</v>
      </c>
      <c r="B488" s="1" t="str">
        <f t="shared" si="43"/>
        <v>abril</v>
      </c>
      <c r="C488" t="s">
        <v>38</v>
      </c>
      <c r="D488" t="s">
        <v>39</v>
      </c>
      <c r="E488" t="str">
        <f>+VLOOKUP(F488,'[1]DIVIPOLA MPIO'!$A$5:$B$1125,2,0)</f>
        <v>Antioquia</v>
      </c>
      <c r="F488" t="s">
        <v>453</v>
      </c>
      <c r="G488" t="s">
        <v>41</v>
      </c>
      <c r="H488" t="s">
        <v>46</v>
      </c>
      <c r="I488" t="s">
        <v>43</v>
      </c>
      <c r="J488" t="s">
        <v>27</v>
      </c>
      <c r="K488" s="2">
        <v>88</v>
      </c>
      <c r="L488" s="2">
        <v>6711.4</v>
      </c>
      <c r="M488" s="16">
        <v>48</v>
      </c>
      <c r="N488" s="29">
        <f t="shared" si="44"/>
        <v>2</v>
      </c>
      <c r="O488" s="30" t="str">
        <f t="shared" si="45"/>
        <v>48</v>
      </c>
      <c r="P488" s="30">
        <f t="shared" si="46"/>
        <v>0</v>
      </c>
      <c r="Q488" s="31">
        <f t="shared" si="47"/>
        <v>2880</v>
      </c>
      <c r="R488" s="31">
        <f t="shared" si="48"/>
        <v>48</v>
      </c>
      <c r="U488" s="28"/>
      <c r="V488" s="28"/>
      <c r="W488" s="8"/>
      <c r="X488" s="6"/>
    </row>
    <row r="489" spans="1:24">
      <c r="A489" s="32">
        <v>45383</v>
      </c>
      <c r="B489" s="1" t="str">
        <f t="shared" si="43"/>
        <v>abril</v>
      </c>
      <c r="C489" t="s">
        <v>38</v>
      </c>
      <c r="D489" t="s">
        <v>39</v>
      </c>
      <c r="E489" t="str">
        <f>+VLOOKUP(F489,'[1]DIVIPOLA MPIO'!$A$5:$B$1125,2,0)</f>
        <v>Antioquia</v>
      </c>
      <c r="F489" t="s">
        <v>453</v>
      </c>
      <c r="G489" t="s">
        <v>41</v>
      </c>
      <c r="H489" t="s">
        <v>319</v>
      </c>
      <c r="I489" t="s">
        <v>43</v>
      </c>
      <c r="J489" t="s">
        <v>27</v>
      </c>
      <c r="K489" s="2">
        <v>49</v>
      </c>
      <c r="L489" s="2">
        <v>3691.2</v>
      </c>
      <c r="M489" s="16">
        <v>25</v>
      </c>
      <c r="N489" s="29">
        <f t="shared" si="44"/>
        <v>2</v>
      </c>
      <c r="O489" s="30" t="str">
        <f t="shared" si="45"/>
        <v>25</v>
      </c>
      <c r="P489" s="30">
        <f t="shared" si="46"/>
        <v>0</v>
      </c>
      <c r="Q489" s="31">
        <f t="shared" si="47"/>
        <v>1500</v>
      </c>
      <c r="R489" s="31">
        <f t="shared" si="48"/>
        <v>25</v>
      </c>
      <c r="U489" s="28"/>
      <c r="V489" s="28"/>
      <c r="W489" s="8"/>
      <c r="X489" s="6"/>
    </row>
    <row r="490" spans="1:24">
      <c r="A490" s="32">
        <v>45383</v>
      </c>
      <c r="B490" s="1" t="str">
        <f t="shared" si="43"/>
        <v>abril</v>
      </c>
      <c r="C490" t="s">
        <v>38</v>
      </c>
      <c r="D490" t="s">
        <v>39</v>
      </c>
      <c r="E490" t="str">
        <f>+VLOOKUP(F490,'[1]DIVIPOLA MPIO'!$A$5:$B$1125,2,0)</f>
        <v>Antioquia</v>
      </c>
      <c r="F490" t="s">
        <v>453</v>
      </c>
      <c r="G490" t="s">
        <v>41</v>
      </c>
      <c r="H490" t="s">
        <v>47</v>
      </c>
      <c r="I490" t="s">
        <v>43</v>
      </c>
      <c r="J490" t="s">
        <v>27</v>
      </c>
      <c r="K490" s="2">
        <v>82</v>
      </c>
      <c r="L490" s="2">
        <v>5892.6</v>
      </c>
      <c r="M490" s="16">
        <v>43</v>
      </c>
      <c r="N490" s="29">
        <f t="shared" si="44"/>
        <v>2</v>
      </c>
      <c r="O490" s="30" t="str">
        <f t="shared" si="45"/>
        <v>43</v>
      </c>
      <c r="P490" s="30">
        <f t="shared" si="46"/>
        <v>0</v>
      </c>
      <c r="Q490" s="31">
        <f t="shared" si="47"/>
        <v>2580</v>
      </c>
      <c r="R490" s="31">
        <f t="shared" si="48"/>
        <v>43</v>
      </c>
      <c r="U490" s="28"/>
      <c r="V490" s="28"/>
      <c r="W490" s="8"/>
      <c r="X490" s="6"/>
    </row>
    <row r="491" spans="1:24">
      <c r="A491" s="32">
        <v>45383</v>
      </c>
      <c r="B491" s="1" t="str">
        <f t="shared" si="43"/>
        <v>abril</v>
      </c>
      <c r="C491" t="s">
        <v>38</v>
      </c>
      <c r="D491" t="s">
        <v>39</v>
      </c>
      <c r="E491" t="str">
        <f>+VLOOKUP(F491,'[1]DIVIPOLA MPIO'!$A$5:$B$1125,2,0)</f>
        <v>Antioquia</v>
      </c>
      <c r="F491" t="s">
        <v>453</v>
      </c>
      <c r="G491" t="s">
        <v>41</v>
      </c>
      <c r="H491" t="s">
        <v>48</v>
      </c>
      <c r="I491" t="s">
        <v>43</v>
      </c>
      <c r="J491" t="s">
        <v>27</v>
      </c>
      <c r="K491" s="2">
        <v>68</v>
      </c>
      <c r="L491" s="2">
        <v>5137.7</v>
      </c>
      <c r="M491" s="16">
        <v>36</v>
      </c>
      <c r="N491" s="29">
        <f t="shared" si="44"/>
        <v>2</v>
      </c>
      <c r="O491" s="30" t="str">
        <f t="shared" si="45"/>
        <v>36</v>
      </c>
      <c r="P491" s="30">
        <f t="shared" si="46"/>
        <v>0</v>
      </c>
      <c r="Q491" s="31">
        <f t="shared" si="47"/>
        <v>2160</v>
      </c>
      <c r="R491" s="31">
        <f t="shared" si="48"/>
        <v>36</v>
      </c>
      <c r="U491" s="28"/>
      <c r="V491" s="28"/>
      <c r="W491" s="8"/>
      <c r="X491" s="6"/>
    </row>
    <row r="492" spans="1:24">
      <c r="A492" s="32">
        <v>45383</v>
      </c>
      <c r="B492" s="1" t="str">
        <f t="shared" si="43"/>
        <v>abril</v>
      </c>
      <c r="C492" t="s">
        <v>38</v>
      </c>
      <c r="D492" t="s">
        <v>39</v>
      </c>
      <c r="E492" t="str">
        <f>+VLOOKUP(F492,'[1]DIVIPOLA MPIO'!$A$5:$B$1125,2,0)</f>
        <v>Antioquia</v>
      </c>
      <c r="F492" t="s">
        <v>453</v>
      </c>
      <c r="G492" t="s">
        <v>41</v>
      </c>
      <c r="H492" t="s">
        <v>49</v>
      </c>
      <c r="I492" t="s">
        <v>43</v>
      </c>
      <c r="J492" t="s">
        <v>27</v>
      </c>
      <c r="K492" s="2">
        <v>61</v>
      </c>
      <c r="L492" s="2">
        <v>4224.5</v>
      </c>
      <c r="M492" s="16">
        <v>31</v>
      </c>
      <c r="N492" s="29">
        <f t="shared" si="44"/>
        <v>2</v>
      </c>
      <c r="O492" s="30" t="str">
        <f t="shared" si="45"/>
        <v>31</v>
      </c>
      <c r="P492" s="30">
        <f t="shared" si="46"/>
        <v>0</v>
      </c>
      <c r="Q492" s="31">
        <f t="shared" si="47"/>
        <v>1860</v>
      </c>
      <c r="R492" s="31">
        <f t="shared" si="48"/>
        <v>31</v>
      </c>
      <c r="U492" s="28"/>
      <c r="V492" s="28"/>
      <c r="W492" s="8"/>
      <c r="X492" s="6"/>
    </row>
    <row r="493" spans="1:24">
      <c r="A493" s="32">
        <v>45383</v>
      </c>
      <c r="B493" s="1" t="str">
        <f t="shared" si="43"/>
        <v>abril</v>
      </c>
      <c r="C493" t="s">
        <v>38</v>
      </c>
      <c r="D493" t="s">
        <v>39</v>
      </c>
      <c r="E493" t="str">
        <f>+VLOOKUP(F493,'[1]DIVIPOLA MPIO'!$A$5:$B$1125,2,0)</f>
        <v>Antioquia</v>
      </c>
      <c r="F493" t="s">
        <v>453</v>
      </c>
      <c r="G493" t="s">
        <v>41</v>
      </c>
      <c r="H493" t="s">
        <v>50</v>
      </c>
      <c r="I493" t="s">
        <v>43</v>
      </c>
      <c r="J493" t="s">
        <v>27</v>
      </c>
      <c r="K493" s="2">
        <v>115</v>
      </c>
      <c r="L493" s="2">
        <v>6212.2</v>
      </c>
      <c r="M493" s="16">
        <v>40</v>
      </c>
      <c r="N493" s="29">
        <f t="shared" si="44"/>
        <v>2</v>
      </c>
      <c r="O493" s="30" t="str">
        <f t="shared" si="45"/>
        <v>40</v>
      </c>
      <c r="P493" s="30">
        <f t="shared" si="46"/>
        <v>0</v>
      </c>
      <c r="Q493" s="31">
        <f t="shared" si="47"/>
        <v>2400</v>
      </c>
      <c r="R493" s="31">
        <f t="shared" si="48"/>
        <v>40</v>
      </c>
      <c r="U493" s="28"/>
      <c r="V493" s="28"/>
      <c r="W493" s="8"/>
      <c r="X493" s="6"/>
    </row>
    <row r="494" spans="1:24">
      <c r="A494" s="32">
        <v>45383</v>
      </c>
      <c r="B494" s="1" t="str">
        <f t="shared" si="43"/>
        <v>abril</v>
      </c>
      <c r="C494" t="s">
        <v>38</v>
      </c>
      <c r="D494" t="s">
        <v>39</v>
      </c>
      <c r="E494" t="str">
        <f>+VLOOKUP(F494,'[1]DIVIPOLA MPIO'!$A$5:$B$1125,2,0)</f>
        <v>Antioquia</v>
      </c>
      <c r="F494" t="s">
        <v>453</v>
      </c>
      <c r="G494" t="s">
        <v>41</v>
      </c>
      <c r="H494" t="s">
        <v>51</v>
      </c>
      <c r="I494" t="s">
        <v>43</v>
      </c>
      <c r="J494" t="s">
        <v>27</v>
      </c>
      <c r="K494" s="2">
        <v>88</v>
      </c>
      <c r="L494" s="2">
        <v>6494.3</v>
      </c>
      <c r="M494" s="16">
        <v>41</v>
      </c>
      <c r="N494" s="29">
        <f t="shared" si="44"/>
        <v>2</v>
      </c>
      <c r="O494" s="30" t="str">
        <f t="shared" si="45"/>
        <v>41</v>
      </c>
      <c r="P494" s="30">
        <f t="shared" si="46"/>
        <v>0</v>
      </c>
      <c r="Q494" s="31">
        <f t="shared" si="47"/>
        <v>2460</v>
      </c>
      <c r="R494" s="31">
        <f t="shared" si="48"/>
        <v>41</v>
      </c>
      <c r="U494" s="28"/>
      <c r="V494" s="28"/>
      <c r="W494" s="8"/>
      <c r="X494" s="6"/>
    </row>
    <row r="495" spans="1:24">
      <c r="A495" s="32">
        <v>45383</v>
      </c>
      <c r="B495" s="1" t="str">
        <f t="shared" si="43"/>
        <v>abril</v>
      </c>
      <c r="C495" t="s">
        <v>38</v>
      </c>
      <c r="D495" t="s">
        <v>39</v>
      </c>
      <c r="E495" t="str">
        <f>+VLOOKUP(F495,'[1]DIVIPOLA MPIO'!$A$5:$B$1125,2,0)</f>
        <v>Antioquia</v>
      </c>
      <c r="F495" t="s">
        <v>453</v>
      </c>
      <c r="G495" t="s">
        <v>41</v>
      </c>
      <c r="H495" t="s">
        <v>52</v>
      </c>
      <c r="I495" t="s">
        <v>43</v>
      </c>
      <c r="J495" t="s">
        <v>27</v>
      </c>
      <c r="K495" s="2">
        <v>73</v>
      </c>
      <c r="L495" s="2">
        <v>5364.8</v>
      </c>
      <c r="M495" s="16">
        <v>44</v>
      </c>
      <c r="N495" s="29">
        <f t="shared" si="44"/>
        <v>2</v>
      </c>
      <c r="O495" s="30" t="str">
        <f t="shared" si="45"/>
        <v>44</v>
      </c>
      <c r="P495" s="30">
        <f t="shared" si="46"/>
        <v>0</v>
      </c>
      <c r="Q495" s="31">
        <f t="shared" si="47"/>
        <v>2640</v>
      </c>
      <c r="R495" s="31">
        <f t="shared" si="48"/>
        <v>44</v>
      </c>
      <c r="U495" s="28"/>
      <c r="V495" s="28"/>
      <c r="W495" s="8"/>
      <c r="X495" s="6"/>
    </row>
    <row r="496" spans="1:24">
      <c r="A496" s="32">
        <v>45383</v>
      </c>
      <c r="B496" s="1" t="str">
        <f t="shared" si="43"/>
        <v>abril</v>
      </c>
      <c r="C496" t="s">
        <v>38</v>
      </c>
      <c r="D496" t="s">
        <v>39</v>
      </c>
      <c r="E496" t="str">
        <f>+VLOOKUP(F496,'[1]DIVIPOLA MPIO'!$A$5:$B$1125,2,0)</f>
        <v>Magdalena</v>
      </c>
      <c r="F496" t="s">
        <v>467</v>
      </c>
      <c r="G496" t="s">
        <v>54</v>
      </c>
      <c r="H496" t="s">
        <v>320</v>
      </c>
      <c r="I496" t="s">
        <v>15</v>
      </c>
      <c r="J496" t="s">
        <v>27</v>
      </c>
      <c r="K496" s="2">
        <v>23</v>
      </c>
      <c r="L496" s="2">
        <v>143</v>
      </c>
      <c r="M496" s="16">
        <v>17</v>
      </c>
      <c r="N496" s="29">
        <f t="shared" si="44"/>
        <v>2</v>
      </c>
      <c r="O496" s="30" t="str">
        <f t="shared" si="45"/>
        <v>17</v>
      </c>
      <c r="P496" s="30">
        <f t="shared" si="46"/>
        <v>0</v>
      </c>
      <c r="Q496" s="31">
        <f t="shared" si="47"/>
        <v>1020</v>
      </c>
      <c r="R496" s="31">
        <f t="shared" si="48"/>
        <v>17</v>
      </c>
      <c r="U496" s="28"/>
      <c r="V496" s="28"/>
      <c r="W496" s="8"/>
      <c r="X496" s="6"/>
    </row>
    <row r="497" spans="1:24">
      <c r="A497" s="32">
        <v>45383</v>
      </c>
      <c r="B497" s="1" t="str">
        <f t="shared" si="43"/>
        <v>abril</v>
      </c>
      <c r="C497" t="s">
        <v>38</v>
      </c>
      <c r="D497" t="s">
        <v>39</v>
      </c>
      <c r="E497" t="str">
        <f>+VLOOKUP(F497,'[1]DIVIPOLA MPIO'!$A$5:$B$1125,2,0)</f>
        <v>Magdalena</v>
      </c>
      <c r="F497" t="s">
        <v>467</v>
      </c>
      <c r="G497" t="s">
        <v>54</v>
      </c>
      <c r="H497" t="s">
        <v>55</v>
      </c>
      <c r="I497" t="s">
        <v>15</v>
      </c>
      <c r="J497" t="s">
        <v>27</v>
      </c>
      <c r="K497" s="2">
        <v>68</v>
      </c>
      <c r="L497" s="2">
        <v>1745.1</v>
      </c>
      <c r="M497" s="16">
        <v>51</v>
      </c>
      <c r="N497" s="29">
        <f t="shared" si="44"/>
        <v>2</v>
      </c>
      <c r="O497" s="30" t="str">
        <f t="shared" si="45"/>
        <v>51</v>
      </c>
      <c r="P497" s="30">
        <f t="shared" si="46"/>
        <v>0</v>
      </c>
      <c r="Q497" s="31">
        <f t="shared" si="47"/>
        <v>3060</v>
      </c>
      <c r="R497" s="31">
        <f t="shared" si="48"/>
        <v>51</v>
      </c>
      <c r="U497" s="28"/>
      <c r="V497" s="28"/>
      <c r="W497" s="8"/>
      <c r="X497" s="6"/>
    </row>
    <row r="498" spans="1:24">
      <c r="A498" s="32">
        <v>45383</v>
      </c>
      <c r="B498" s="1" t="str">
        <f t="shared" si="43"/>
        <v>abril</v>
      </c>
      <c r="C498" t="s">
        <v>38</v>
      </c>
      <c r="D498" t="s">
        <v>39</v>
      </c>
      <c r="E498" t="str">
        <f>+VLOOKUP(F498,'[1]DIVIPOLA MPIO'!$A$5:$B$1125,2,0)</f>
        <v>Magdalena</v>
      </c>
      <c r="F498" t="s">
        <v>467</v>
      </c>
      <c r="G498" t="s">
        <v>54</v>
      </c>
      <c r="H498" t="s">
        <v>56</v>
      </c>
      <c r="I498" t="s">
        <v>15</v>
      </c>
      <c r="J498" t="s">
        <v>27</v>
      </c>
      <c r="K498" s="2">
        <v>65</v>
      </c>
      <c r="L498" s="2">
        <v>1715.7</v>
      </c>
      <c r="M498" s="16">
        <v>40</v>
      </c>
      <c r="N498" s="29">
        <f t="shared" si="44"/>
        <v>2</v>
      </c>
      <c r="O498" s="30" t="str">
        <f t="shared" si="45"/>
        <v>40</v>
      </c>
      <c r="P498" s="30">
        <f t="shared" si="46"/>
        <v>0</v>
      </c>
      <c r="Q498" s="31">
        <f t="shared" si="47"/>
        <v>2400</v>
      </c>
      <c r="R498" s="31">
        <f t="shared" si="48"/>
        <v>40</v>
      </c>
      <c r="U498" s="28"/>
      <c r="V498" s="28"/>
      <c r="W498" s="8"/>
      <c r="X498" s="6"/>
    </row>
    <row r="499" spans="1:24">
      <c r="A499" s="32">
        <v>45383</v>
      </c>
      <c r="B499" s="1" t="str">
        <f t="shared" si="43"/>
        <v>abril</v>
      </c>
      <c r="C499" t="s">
        <v>38</v>
      </c>
      <c r="D499" t="s">
        <v>39</v>
      </c>
      <c r="E499" t="str">
        <f>+VLOOKUP(F499,'[1]DIVIPOLA MPIO'!$A$5:$B$1125,2,0)</f>
        <v>Magdalena</v>
      </c>
      <c r="F499" t="s">
        <v>467</v>
      </c>
      <c r="G499" t="s">
        <v>54</v>
      </c>
      <c r="H499" t="s">
        <v>57</v>
      </c>
      <c r="I499" t="s">
        <v>15</v>
      </c>
      <c r="J499" t="s">
        <v>27</v>
      </c>
      <c r="K499" s="2">
        <v>51</v>
      </c>
      <c r="L499" s="2">
        <v>1290</v>
      </c>
      <c r="M499" s="16">
        <v>35</v>
      </c>
      <c r="N499" s="29">
        <f t="shared" si="44"/>
        <v>2</v>
      </c>
      <c r="O499" s="30" t="str">
        <f t="shared" si="45"/>
        <v>35</v>
      </c>
      <c r="P499" s="30">
        <f t="shared" si="46"/>
        <v>0</v>
      </c>
      <c r="Q499" s="31">
        <f t="shared" si="47"/>
        <v>2100</v>
      </c>
      <c r="R499" s="31">
        <f t="shared" si="48"/>
        <v>35</v>
      </c>
      <c r="U499" s="28"/>
      <c r="V499" s="28"/>
      <c r="W499" s="8"/>
      <c r="X499" s="6"/>
    </row>
    <row r="500" spans="1:24">
      <c r="A500" s="32">
        <v>45383</v>
      </c>
      <c r="B500" s="1" t="str">
        <f t="shared" si="43"/>
        <v>abril</v>
      </c>
      <c r="C500" t="s">
        <v>38</v>
      </c>
      <c r="D500" t="s">
        <v>39</v>
      </c>
      <c r="E500" t="str">
        <f>+VLOOKUP(F500,'[1]DIVIPOLA MPIO'!$A$5:$B$1125,2,0)</f>
        <v>Magdalena</v>
      </c>
      <c r="F500" t="s">
        <v>467</v>
      </c>
      <c r="G500" t="s">
        <v>341</v>
      </c>
      <c r="H500" t="s">
        <v>55</v>
      </c>
      <c r="I500" t="s">
        <v>15</v>
      </c>
      <c r="J500" t="s">
        <v>27</v>
      </c>
      <c r="K500" s="2">
        <v>23</v>
      </c>
      <c r="L500" s="2">
        <v>549.6</v>
      </c>
      <c r="M500" s="16">
        <v>11</v>
      </c>
      <c r="N500" s="29">
        <f t="shared" si="44"/>
        <v>2</v>
      </c>
      <c r="O500" s="30" t="str">
        <f t="shared" si="45"/>
        <v>11</v>
      </c>
      <c r="P500" s="30">
        <f t="shared" si="46"/>
        <v>0</v>
      </c>
      <c r="Q500" s="31">
        <f t="shared" si="47"/>
        <v>660</v>
      </c>
      <c r="R500" s="31">
        <f t="shared" si="48"/>
        <v>11</v>
      </c>
      <c r="U500" s="28"/>
      <c r="V500" s="28"/>
      <c r="W500" s="8"/>
      <c r="X500" s="6"/>
    </row>
    <row r="501" spans="1:24">
      <c r="A501" s="32">
        <v>45383</v>
      </c>
      <c r="B501" s="1" t="str">
        <f t="shared" si="43"/>
        <v>abril</v>
      </c>
      <c r="C501" t="s">
        <v>38</v>
      </c>
      <c r="D501" t="s">
        <v>39</v>
      </c>
      <c r="E501" t="str">
        <f>+VLOOKUP(F501,'[1]DIVIPOLA MPIO'!$A$5:$B$1125,2,0)</f>
        <v>Magdalena</v>
      </c>
      <c r="F501" t="s">
        <v>467</v>
      </c>
      <c r="G501" t="s">
        <v>341</v>
      </c>
      <c r="H501" t="s">
        <v>56</v>
      </c>
      <c r="I501" t="s">
        <v>15</v>
      </c>
      <c r="J501" t="s">
        <v>27</v>
      </c>
      <c r="K501" s="2">
        <v>22</v>
      </c>
      <c r="L501" s="2">
        <v>584.70000000000005</v>
      </c>
      <c r="M501" s="16">
        <v>9</v>
      </c>
      <c r="N501" s="29">
        <f t="shared" si="44"/>
        <v>1</v>
      </c>
      <c r="O501" s="30" t="str">
        <f t="shared" si="45"/>
        <v>9</v>
      </c>
      <c r="P501" s="30">
        <f t="shared" si="46"/>
        <v>0</v>
      </c>
      <c r="Q501" s="31">
        <f t="shared" si="47"/>
        <v>540</v>
      </c>
      <c r="R501" s="31">
        <f t="shared" si="48"/>
        <v>9</v>
      </c>
      <c r="U501" s="28"/>
      <c r="V501" s="28"/>
      <c r="W501" s="8"/>
      <c r="X501" s="6"/>
    </row>
    <row r="502" spans="1:24">
      <c r="A502" s="32">
        <v>45383</v>
      </c>
      <c r="B502" s="1" t="str">
        <f t="shared" si="43"/>
        <v>abril</v>
      </c>
      <c r="C502" t="s">
        <v>38</v>
      </c>
      <c r="D502" t="s">
        <v>39</v>
      </c>
      <c r="E502" t="str">
        <f>+VLOOKUP(F502,'[1]DIVIPOLA MPIO'!$A$5:$B$1125,2,0)</f>
        <v>Magdalena</v>
      </c>
      <c r="F502" t="s">
        <v>467</v>
      </c>
      <c r="G502" t="s">
        <v>341</v>
      </c>
      <c r="H502" t="s">
        <v>57</v>
      </c>
      <c r="I502" t="s">
        <v>15</v>
      </c>
      <c r="J502" t="s">
        <v>27</v>
      </c>
      <c r="K502" s="2">
        <v>41</v>
      </c>
      <c r="L502" s="2">
        <v>1030.2</v>
      </c>
      <c r="M502" s="16">
        <v>24</v>
      </c>
      <c r="N502" s="29">
        <f t="shared" si="44"/>
        <v>2</v>
      </c>
      <c r="O502" s="30" t="str">
        <f t="shared" si="45"/>
        <v>24</v>
      </c>
      <c r="P502" s="30">
        <f t="shared" si="46"/>
        <v>0</v>
      </c>
      <c r="Q502" s="31">
        <f t="shared" si="47"/>
        <v>1440</v>
      </c>
      <c r="R502" s="31">
        <f t="shared" si="48"/>
        <v>24</v>
      </c>
      <c r="U502" s="28"/>
      <c r="V502" s="28"/>
      <c r="W502" s="8"/>
      <c r="X502" s="6"/>
    </row>
    <row r="503" spans="1:24">
      <c r="A503" s="32">
        <v>45383</v>
      </c>
      <c r="B503" s="1" t="str">
        <f t="shared" si="43"/>
        <v>abril</v>
      </c>
      <c r="C503" t="s">
        <v>38</v>
      </c>
      <c r="D503" t="s">
        <v>39</v>
      </c>
      <c r="E503" t="str">
        <f>+VLOOKUP(F503,'[1]DIVIPOLA MPIO'!$A$5:$B$1125,2,0)</f>
        <v>Antioquia</v>
      </c>
      <c r="F503" t="s">
        <v>58</v>
      </c>
      <c r="G503" t="s">
        <v>59</v>
      </c>
      <c r="H503" t="s">
        <v>42</v>
      </c>
      <c r="I503" t="s">
        <v>43</v>
      </c>
      <c r="J503" t="s">
        <v>27</v>
      </c>
      <c r="K503" s="2">
        <v>14</v>
      </c>
      <c r="L503" s="2">
        <v>1111.7</v>
      </c>
      <c r="M503" s="16">
        <v>7</v>
      </c>
      <c r="N503" s="29">
        <f t="shared" si="44"/>
        <v>1</v>
      </c>
      <c r="O503" s="30" t="str">
        <f t="shared" si="45"/>
        <v>7</v>
      </c>
      <c r="P503" s="30">
        <f t="shared" si="46"/>
        <v>0</v>
      </c>
      <c r="Q503" s="31">
        <f t="shared" si="47"/>
        <v>420</v>
      </c>
      <c r="R503" s="31">
        <f t="shared" si="48"/>
        <v>7</v>
      </c>
      <c r="U503" s="28"/>
      <c r="V503" s="28"/>
      <c r="W503" s="8"/>
      <c r="X503" s="6"/>
    </row>
    <row r="504" spans="1:24">
      <c r="A504" s="32">
        <v>45383</v>
      </c>
      <c r="B504" s="1" t="str">
        <f t="shared" si="43"/>
        <v>abril</v>
      </c>
      <c r="C504" t="s">
        <v>38</v>
      </c>
      <c r="D504" t="s">
        <v>39</v>
      </c>
      <c r="E504" t="str">
        <f>+VLOOKUP(F504,'[1]DIVIPOLA MPIO'!$A$5:$B$1125,2,0)</f>
        <v>Antioquia</v>
      </c>
      <c r="F504" t="s">
        <v>58</v>
      </c>
      <c r="G504" t="s">
        <v>59</v>
      </c>
      <c r="H504" t="s">
        <v>45</v>
      </c>
      <c r="I504" t="s">
        <v>43</v>
      </c>
      <c r="J504" t="s">
        <v>27</v>
      </c>
      <c r="K504" s="2">
        <v>14</v>
      </c>
      <c r="L504" s="2">
        <v>1048.3</v>
      </c>
      <c r="M504" s="16">
        <v>7</v>
      </c>
      <c r="N504" s="29">
        <f t="shared" si="44"/>
        <v>1</v>
      </c>
      <c r="O504" s="30" t="str">
        <f t="shared" si="45"/>
        <v>7</v>
      </c>
      <c r="P504" s="30">
        <f t="shared" si="46"/>
        <v>0</v>
      </c>
      <c r="Q504" s="31">
        <f t="shared" si="47"/>
        <v>420</v>
      </c>
      <c r="R504" s="31">
        <f t="shared" si="48"/>
        <v>7</v>
      </c>
      <c r="U504" s="28"/>
      <c r="V504" s="28"/>
      <c r="W504" s="8"/>
      <c r="X504" s="6"/>
    </row>
    <row r="505" spans="1:24">
      <c r="A505" s="32">
        <v>45383</v>
      </c>
      <c r="B505" s="1" t="str">
        <f t="shared" si="43"/>
        <v>abril</v>
      </c>
      <c r="C505" t="s">
        <v>38</v>
      </c>
      <c r="D505" t="s">
        <v>39</v>
      </c>
      <c r="E505" t="str">
        <f>+VLOOKUP(F505,'[1]DIVIPOLA MPIO'!$A$5:$B$1125,2,0)</f>
        <v>Antioquia</v>
      </c>
      <c r="F505" t="s">
        <v>58</v>
      </c>
      <c r="G505" t="s">
        <v>59</v>
      </c>
      <c r="H505" t="s">
        <v>46</v>
      </c>
      <c r="I505" t="s">
        <v>43</v>
      </c>
      <c r="J505" t="s">
        <v>27</v>
      </c>
      <c r="K505" s="2">
        <v>7</v>
      </c>
      <c r="L505" s="2">
        <v>560</v>
      </c>
      <c r="M505" s="16">
        <v>4</v>
      </c>
      <c r="N505" s="29">
        <f t="shared" si="44"/>
        <v>1</v>
      </c>
      <c r="O505" s="30" t="str">
        <f t="shared" si="45"/>
        <v>4</v>
      </c>
      <c r="P505" s="30">
        <f t="shared" si="46"/>
        <v>0</v>
      </c>
      <c r="Q505" s="31">
        <f t="shared" si="47"/>
        <v>240</v>
      </c>
      <c r="R505" s="31">
        <f t="shared" si="48"/>
        <v>4</v>
      </c>
      <c r="U505" s="28"/>
      <c r="V505" s="28"/>
      <c r="W505" s="8"/>
      <c r="X505" s="6"/>
    </row>
    <row r="506" spans="1:24">
      <c r="A506" s="32">
        <v>45383</v>
      </c>
      <c r="B506" s="1" t="str">
        <f t="shared" si="43"/>
        <v>abril</v>
      </c>
      <c r="C506" t="s">
        <v>38</v>
      </c>
      <c r="D506" t="s">
        <v>39</v>
      </c>
      <c r="E506" t="str">
        <f>+VLOOKUP(F506,'[1]DIVIPOLA MPIO'!$A$5:$B$1125,2,0)</f>
        <v>Antioquia</v>
      </c>
      <c r="F506" t="s">
        <v>58</v>
      </c>
      <c r="G506" t="s">
        <v>59</v>
      </c>
      <c r="H506" t="s">
        <v>319</v>
      </c>
      <c r="I506" t="s">
        <v>43</v>
      </c>
      <c r="J506" t="s">
        <v>27</v>
      </c>
      <c r="K506" s="2">
        <v>27</v>
      </c>
      <c r="L506" s="2">
        <v>2083.3000000000002</v>
      </c>
      <c r="M506" s="16">
        <v>13</v>
      </c>
      <c r="N506" s="29">
        <f t="shared" si="44"/>
        <v>2</v>
      </c>
      <c r="O506" s="30" t="str">
        <f t="shared" si="45"/>
        <v>13</v>
      </c>
      <c r="P506" s="30">
        <f t="shared" si="46"/>
        <v>0</v>
      </c>
      <c r="Q506" s="31">
        <f t="shared" si="47"/>
        <v>780</v>
      </c>
      <c r="R506" s="31">
        <f t="shared" si="48"/>
        <v>13</v>
      </c>
      <c r="U506" s="28"/>
      <c r="V506" s="28"/>
      <c r="W506" s="8"/>
      <c r="X506" s="6"/>
    </row>
    <row r="507" spans="1:24">
      <c r="A507" s="32">
        <v>45383</v>
      </c>
      <c r="B507" s="1" t="str">
        <f t="shared" si="43"/>
        <v>abril</v>
      </c>
      <c r="C507" t="s">
        <v>38</v>
      </c>
      <c r="D507" t="s">
        <v>39</v>
      </c>
      <c r="E507" t="str">
        <f>+VLOOKUP(F507,'[1]DIVIPOLA MPIO'!$A$5:$B$1125,2,0)</f>
        <v>Antioquia</v>
      </c>
      <c r="F507" t="s">
        <v>58</v>
      </c>
      <c r="G507" t="s">
        <v>59</v>
      </c>
      <c r="H507" t="s">
        <v>47</v>
      </c>
      <c r="I507" t="s">
        <v>43</v>
      </c>
      <c r="J507" t="s">
        <v>27</v>
      </c>
      <c r="K507" s="2">
        <v>19</v>
      </c>
      <c r="L507" s="2">
        <v>1465</v>
      </c>
      <c r="M507" s="16">
        <v>9</v>
      </c>
      <c r="N507" s="29">
        <f t="shared" si="44"/>
        <v>1</v>
      </c>
      <c r="O507" s="30" t="str">
        <f t="shared" si="45"/>
        <v>9</v>
      </c>
      <c r="P507" s="30">
        <f t="shared" si="46"/>
        <v>0</v>
      </c>
      <c r="Q507" s="31">
        <f t="shared" si="47"/>
        <v>540</v>
      </c>
      <c r="R507" s="31">
        <f t="shared" si="48"/>
        <v>9</v>
      </c>
      <c r="U507" s="28"/>
      <c r="V507" s="28"/>
      <c r="W507" s="8"/>
      <c r="X507" s="6"/>
    </row>
    <row r="508" spans="1:24">
      <c r="A508" s="32">
        <v>45383</v>
      </c>
      <c r="B508" s="1" t="str">
        <f t="shared" si="43"/>
        <v>abril</v>
      </c>
      <c r="C508" t="s">
        <v>38</v>
      </c>
      <c r="D508" t="s">
        <v>39</v>
      </c>
      <c r="E508" t="str">
        <f>+VLOOKUP(F508,'[1]DIVIPOLA MPIO'!$A$5:$B$1125,2,0)</f>
        <v>Antioquia</v>
      </c>
      <c r="F508" t="s">
        <v>58</v>
      </c>
      <c r="G508" t="s">
        <v>59</v>
      </c>
      <c r="H508" t="s">
        <v>48</v>
      </c>
      <c r="I508" t="s">
        <v>43</v>
      </c>
      <c r="J508" t="s">
        <v>27</v>
      </c>
      <c r="K508" s="2">
        <v>41</v>
      </c>
      <c r="L508" s="2">
        <v>3196.6</v>
      </c>
      <c r="M508" s="16">
        <v>19</v>
      </c>
      <c r="N508" s="29">
        <f t="shared" si="44"/>
        <v>2</v>
      </c>
      <c r="O508" s="30" t="str">
        <f t="shared" si="45"/>
        <v>19</v>
      </c>
      <c r="P508" s="30">
        <f t="shared" si="46"/>
        <v>0</v>
      </c>
      <c r="Q508" s="31">
        <f t="shared" si="47"/>
        <v>1140</v>
      </c>
      <c r="R508" s="31">
        <f t="shared" si="48"/>
        <v>19</v>
      </c>
      <c r="U508" s="28"/>
      <c r="V508" s="28"/>
      <c r="W508" s="8"/>
      <c r="X508" s="6"/>
    </row>
    <row r="509" spans="1:24">
      <c r="A509" s="32">
        <v>45383</v>
      </c>
      <c r="B509" s="1" t="str">
        <f t="shared" si="43"/>
        <v>abril</v>
      </c>
      <c r="C509" t="s">
        <v>38</v>
      </c>
      <c r="D509" t="s">
        <v>39</v>
      </c>
      <c r="E509" t="str">
        <f>+VLOOKUP(F509,'[1]DIVIPOLA MPIO'!$A$5:$B$1125,2,0)</f>
        <v>Antioquia</v>
      </c>
      <c r="F509" t="s">
        <v>58</v>
      </c>
      <c r="G509" t="s">
        <v>59</v>
      </c>
      <c r="H509" t="s">
        <v>49</v>
      </c>
      <c r="I509" t="s">
        <v>43</v>
      </c>
      <c r="J509" t="s">
        <v>27</v>
      </c>
      <c r="K509" s="2">
        <v>15</v>
      </c>
      <c r="L509" s="2">
        <v>1160</v>
      </c>
      <c r="M509" s="16">
        <v>7</v>
      </c>
      <c r="N509" s="29">
        <f t="shared" si="44"/>
        <v>1</v>
      </c>
      <c r="O509" s="30" t="str">
        <f t="shared" si="45"/>
        <v>7</v>
      </c>
      <c r="P509" s="30">
        <f t="shared" si="46"/>
        <v>0</v>
      </c>
      <c r="Q509" s="31">
        <f t="shared" si="47"/>
        <v>420</v>
      </c>
      <c r="R509" s="31">
        <f t="shared" si="48"/>
        <v>7</v>
      </c>
      <c r="U509" s="28"/>
      <c r="V509" s="28"/>
      <c r="W509" s="8"/>
      <c r="X509" s="6"/>
    </row>
    <row r="510" spans="1:24">
      <c r="A510" s="32">
        <v>45383</v>
      </c>
      <c r="B510" s="1" t="str">
        <f t="shared" si="43"/>
        <v>abril</v>
      </c>
      <c r="C510" t="s">
        <v>38</v>
      </c>
      <c r="D510" t="s">
        <v>39</v>
      </c>
      <c r="E510" t="str">
        <f>+VLOOKUP(F510,'[1]DIVIPOLA MPIO'!$A$5:$B$1125,2,0)</f>
        <v>Antioquia</v>
      </c>
      <c r="F510" t="s">
        <v>58</v>
      </c>
      <c r="G510" t="s">
        <v>59</v>
      </c>
      <c r="H510" t="s">
        <v>50</v>
      </c>
      <c r="I510" t="s">
        <v>43</v>
      </c>
      <c r="J510" t="s">
        <v>27</v>
      </c>
      <c r="K510" s="2">
        <v>6</v>
      </c>
      <c r="L510" s="2">
        <v>480</v>
      </c>
      <c r="M510" s="16">
        <v>3</v>
      </c>
      <c r="N510" s="29">
        <f t="shared" si="44"/>
        <v>1</v>
      </c>
      <c r="O510" s="30" t="str">
        <f t="shared" si="45"/>
        <v>3</v>
      </c>
      <c r="P510" s="30">
        <f t="shared" si="46"/>
        <v>0</v>
      </c>
      <c r="Q510" s="31">
        <f t="shared" si="47"/>
        <v>180</v>
      </c>
      <c r="R510" s="31">
        <f t="shared" si="48"/>
        <v>3</v>
      </c>
      <c r="U510" s="28"/>
      <c r="V510" s="28"/>
      <c r="W510" s="8"/>
      <c r="X510" s="6"/>
    </row>
    <row r="511" spans="1:24">
      <c r="A511" s="32">
        <v>45383</v>
      </c>
      <c r="B511" s="1" t="str">
        <f t="shared" si="43"/>
        <v>abril</v>
      </c>
      <c r="C511" t="s">
        <v>38</v>
      </c>
      <c r="D511" t="s">
        <v>39</v>
      </c>
      <c r="E511" t="str">
        <f>+VLOOKUP(F511,'[1]DIVIPOLA MPIO'!$A$5:$B$1125,2,0)</f>
        <v>Antioquia</v>
      </c>
      <c r="F511" t="s">
        <v>58</v>
      </c>
      <c r="G511" t="s">
        <v>59</v>
      </c>
      <c r="H511" t="s">
        <v>51</v>
      </c>
      <c r="I511" t="s">
        <v>43</v>
      </c>
      <c r="J511" t="s">
        <v>27</v>
      </c>
      <c r="K511" s="2">
        <v>19</v>
      </c>
      <c r="L511" s="2">
        <v>1510</v>
      </c>
      <c r="M511" s="16">
        <v>8</v>
      </c>
      <c r="N511" s="29">
        <f t="shared" si="44"/>
        <v>1</v>
      </c>
      <c r="O511" s="30" t="str">
        <f t="shared" si="45"/>
        <v>8</v>
      </c>
      <c r="P511" s="30">
        <f t="shared" si="46"/>
        <v>0</v>
      </c>
      <c r="Q511" s="31">
        <f t="shared" si="47"/>
        <v>480</v>
      </c>
      <c r="R511" s="31">
        <f t="shared" si="48"/>
        <v>8</v>
      </c>
      <c r="U511" s="28"/>
      <c r="V511" s="28"/>
      <c r="W511" s="8"/>
      <c r="X511" s="6"/>
    </row>
    <row r="512" spans="1:24">
      <c r="A512" s="32">
        <v>45383</v>
      </c>
      <c r="B512" s="1" t="str">
        <f t="shared" si="43"/>
        <v>abril</v>
      </c>
      <c r="C512" t="s">
        <v>38</v>
      </c>
      <c r="D512" t="s">
        <v>39</v>
      </c>
      <c r="E512" t="str">
        <f>+VLOOKUP(F512,'[1]DIVIPOLA MPIO'!$A$5:$B$1125,2,0)</f>
        <v>Antioquia</v>
      </c>
      <c r="F512" t="s">
        <v>58</v>
      </c>
      <c r="G512" t="s">
        <v>59</v>
      </c>
      <c r="H512" t="s">
        <v>52</v>
      </c>
      <c r="I512" t="s">
        <v>43</v>
      </c>
      <c r="J512" t="s">
        <v>27</v>
      </c>
      <c r="K512" s="2">
        <v>35</v>
      </c>
      <c r="L512" s="2">
        <v>2736</v>
      </c>
      <c r="M512" s="16">
        <v>20</v>
      </c>
      <c r="N512" s="29">
        <f t="shared" si="44"/>
        <v>2</v>
      </c>
      <c r="O512" s="30" t="str">
        <f t="shared" si="45"/>
        <v>20</v>
      </c>
      <c r="P512" s="30">
        <f t="shared" si="46"/>
        <v>0</v>
      </c>
      <c r="Q512" s="31">
        <f t="shared" si="47"/>
        <v>1200</v>
      </c>
      <c r="R512" s="31">
        <f t="shared" si="48"/>
        <v>20</v>
      </c>
      <c r="U512" s="28"/>
      <c r="V512" s="28"/>
      <c r="W512" s="8"/>
      <c r="X512" s="6"/>
    </row>
    <row r="513" spans="1:24">
      <c r="A513" s="32">
        <v>45383</v>
      </c>
      <c r="B513" s="1" t="str">
        <f t="shared" si="43"/>
        <v>abril</v>
      </c>
      <c r="C513" t="s">
        <v>60</v>
      </c>
      <c r="D513" t="s">
        <v>61</v>
      </c>
      <c r="E513" t="str">
        <f>+VLOOKUP(F513,'[1]DIVIPOLA MPIO'!$A$5:$B$1125,2,0)</f>
        <v>Cesar</v>
      </c>
      <c r="F513" t="s">
        <v>62</v>
      </c>
      <c r="G513" t="s">
        <v>63</v>
      </c>
      <c r="H513" t="s">
        <v>64</v>
      </c>
      <c r="I513" t="s">
        <v>15</v>
      </c>
      <c r="J513" t="s">
        <v>65</v>
      </c>
      <c r="K513" s="2">
        <v>51</v>
      </c>
      <c r="L513" s="2">
        <v>253</v>
      </c>
      <c r="M513" s="16">
        <v>1654</v>
      </c>
      <c r="N513" s="29">
        <f t="shared" si="44"/>
        <v>4</v>
      </c>
      <c r="O513" s="30" t="str">
        <f t="shared" si="45"/>
        <v>16</v>
      </c>
      <c r="P513" s="30" t="str">
        <f t="shared" si="46"/>
        <v>54</v>
      </c>
      <c r="Q513" s="31">
        <f t="shared" si="47"/>
        <v>1014</v>
      </c>
      <c r="R513" s="31">
        <f t="shared" si="48"/>
        <v>16.899999999999999</v>
      </c>
      <c r="U513" s="28"/>
      <c r="V513" s="28"/>
      <c r="W513" s="8"/>
      <c r="X513" s="6"/>
    </row>
    <row r="514" spans="1:24">
      <c r="A514" s="32">
        <v>45383</v>
      </c>
      <c r="B514" s="1" t="str">
        <f t="shared" si="43"/>
        <v>abril</v>
      </c>
      <c r="C514" t="s">
        <v>66</v>
      </c>
      <c r="D514" t="s">
        <v>67</v>
      </c>
      <c r="E514" t="str">
        <f>+VLOOKUP(F514,'[1]DIVIPOLA MPIO'!$A$5:$B$1125,2,0)</f>
        <v>Antioquia</v>
      </c>
      <c r="F514" t="s">
        <v>68</v>
      </c>
      <c r="G514" t="s">
        <v>257</v>
      </c>
      <c r="H514" t="s">
        <v>70</v>
      </c>
      <c r="I514" t="s">
        <v>43</v>
      </c>
      <c r="J514" t="s">
        <v>27</v>
      </c>
      <c r="K514" s="2">
        <v>79</v>
      </c>
      <c r="L514" s="2">
        <v>4469.71</v>
      </c>
      <c r="M514" s="16">
        <v>3654</v>
      </c>
      <c r="N514" s="29">
        <f t="shared" si="44"/>
        <v>4</v>
      </c>
      <c r="O514" s="30" t="str">
        <f t="shared" si="45"/>
        <v>36</v>
      </c>
      <c r="P514" s="30" t="str">
        <f t="shared" si="46"/>
        <v>54</v>
      </c>
      <c r="Q514" s="31">
        <f t="shared" si="47"/>
        <v>2214</v>
      </c>
      <c r="R514" s="31">
        <f t="shared" si="48"/>
        <v>36.9</v>
      </c>
      <c r="U514" s="28"/>
      <c r="V514" s="28"/>
      <c r="W514" s="8"/>
      <c r="X514" s="6"/>
    </row>
    <row r="515" spans="1:24">
      <c r="A515" s="32">
        <v>45383</v>
      </c>
      <c r="B515" s="1" t="str">
        <f t="shared" ref="B515:B578" si="49">TEXT(A515,"mmmm")</f>
        <v>abril</v>
      </c>
      <c r="C515" t="s">
        <v>66</v>
      </c>
      <c r="D515" t="s">
        <v>67</v>
      </c>
      <c r="E515" t="str">
        <f>+VLOOKUP(F515,'[1]DIVIPOLA MPIO'!$A$5:$B$1125,2,0)</f>
        <v>Antioquia</v>
      </c>
      <c r="F515" t="s">
        <v>68</v>
      </c>
      <c r="G515" t="s">
        <v>257</v>
      </c>
      <c r="H515" t="s">
        <v>71</v>
      </c>
      <c r="I515" t="s">
        <v>43</v>
      </c>
      <c r="J515" t="s">
        <v>27</v>
      </c>
      <c r="K515" s="2">
        <v>78</v>
      </c>
      <c r="L515" s="2">
        <v>4755.5</v>
      </c>
      <c r="M515" s="16">
        <v>3606</v>
      </c>
      <c r="N515" s="29">
        <f t="shared" ref="N515:N578" si="50">LEN($M515)</f>
        <v>4</v>
      </c>
      <c r="O515" s="30" t="str">
        <f t="shared" ref="O515:O578" si="51">IF(N515="1",$M515,IF(N515=2,LEFT($M515,2),LEFT($M515,2)))</f>
        <v>36</v>
      </c>
      <c r="P515" s="30" t="str">
        <f t="shared" ref="P515:P578" si="52">IF(N515&lt;=2,0,MID($M515,3,3))</f>
        <v>06</v>
      </c>
      <c r="Q515" s="31">
        <f t="shared" ref="Q515:Q578" si="53">(O515*60)+P515</f>
        <v>2166</v>
      </c>
      <c r="R515" s="31">
        <f t="shared" ref="R515:R578" si="54">+Q515/60</f>
        <v>36.1</v>
      </c>
      <c r="U515" s="28"/>
      <c r="V515" s="28"/>
      <c r="W515" s="8"/>
      <c r="X515" s="6"/>
    </row>
    <row r="516" spans="1:24">
      <c r="A516" s="32">
        <v>45383</v>
      </c>
      <c r="B516" s="1" t="str">
        <f t="shared" si="49"/>
        <v>abril</v>
      </c>
      <c r="C516" t="s">
        <v>66</v>
      </c>
      <c r="D516" t="s">
        <v>67</v>
      </c>
      <c r="E516" t="str">
        <f>+VLOOKUP(F516,'[1]DIVIPOLA MPIO'!$A$5:$B$1125,2,0)</f>
        <v>Antioquia</v>
      </c>
      <c r="F516" t="s">
        <v>68</v>
      </c>
      <c r="G516" t="s">
        <v>257</v>
      </c>
      <c r="H516" t="s">
        <v>72</v>
      </c>
      <c r="I516" t="s">
        <v>43</v>
      </c>
      <c r="J516" t="s">
        <v>27</v>
      </c>
      <c r="K516" s="2">
        <v>91</v>
      </c>
      <c r="L516" s="2">
        <v>4986.99</v>
      </c>
      <c r="M516" s="16">
        <v>3930</v>
      </c>
      <c r="N516" s="29">
        <f t="shared" si="50"/>
        <v>4</v>
      </c>
      <c r="O516" s="30" t="str">
        <f t="shared" si="51"/>
        <v>39</v>
      </c>
      <c r="P516" s="30" t="str">
        <f t="shared" si="52"/>
        <v>30</v>
      </c>
      <c r="Q516" s="31">
        <f t="shared" si="53"/>
        <v>2370</v>
      </c>
      <c r="R516" s="31">
        <f t="shared" si="54"/>
        <v>39.5</v>
      </c>
      <c r="U516" s="28"/>
      <c r="V516" s="28"/>
      <c r="W516" s="8"/>
      <c r="X516" s="6"/>
    </row>
    <row r="517" spans="1:24">
      <c r="A517" s="32">
        <v>45383</v>
      </c>
      <c r="B517" s="1" t="str">
        <f t="shared" si="49"/>
        <v>abril</v>
      </c>
      <c r="C517" t="s">
        <v>66</v>
      </c>
      <c r="D517" t="s">
        <v>67</v>
      </c>
      <c r="E517" t="str">
        <f>+VLOOKUP(F517,'[1]DIVIPOLA MPIO'!$A$5:$B$1125,2,0)</f>
        <v>Antioquia</v>
      </c>
      <c r="F517" t="s">
        <v>68</v>
      </c>
      <c r="G517" t="s">
        <v>257</v>
      </c>
      <c r="H517" t="s">
        <v>73</v>
      </c>
      <c r="I517" t="s">
        <v>43</v>
      </c>
      <c r="J517" t="s">
        <v>27</v>
      </c>
      <c r="K517" s="2">
        <v>80</v>
      </c>
      <c r="L517" s="2">
        <v>4623.7</v>
      </c>
      <c r="M517" s="16">
        <v>3542</v>
      </c>
      <c r="N517" s="29">
        <f t="shared" si="50"/>
        <v>4</v>
      </c>
      <c r="O517" s="30" t="str">
        <f t="shared" si="51"/>
        <v>35</v>
      </c>
      <c r="P517" s="30" t="str">
        <f t="shared" si="52"/>
        <v>42</v>
      </c>
      <c r="Q517" s="31">
        <f t="shared" si="53"/>
        <v>2142</v>
      </c>
      <c r="R517" s="31">
        <f t="shared" si="54"/>
        <v>35.700000000000003</v>
      </c>
      <c r="U517" s="28"/>
      <c r="V517" s="28"/>
      <c r="W517" s="8"/>
      <c r="X517" s="6"/>
    </row>
    <row r="518" spans="1:24">
      <c r="A518" s="32">
        <v>45383</v>
      </c>
      <c r="B518" s="1" t="str">
        <f t="shared" si="49"/>
        <v>abril</v>
      </c>
      <c r="C518" t="s">
        <v>66</v>
      </c>
      <c r="D518" t="s">
        <v>67</v>
      </c>
      <c r="E518" t="str">
        <f>+VLOOKUP(F518,'[1]DIVIPOLA MPIO'!$A$5:$B$1125,2,0)</f>
        <v>Antioquia</v>
      </c>
      <c r="F518" t="s">
        <v>68</v>
      </c>
      <c r="G518" t="s">
        <v>257</v>
      </c>
      <c r="H518" t="s">
        <v>74</v>
      </c>
      <c r="I518" t="s">
        <v>43</v>
      </c>
      <c r="J518" t="s">
        <v>27</v>
      </c>
      <c r="K518" s="2">
        <v>93</v>
      </c>
      <c r="L518" s="2">
        <v>5451.91</v>
      </c>
      <c r="M518" s="16">
        <v>3700</v>
      </c>
      <c r="N518" s="29">
        <f t="shared" si="50"/>
        <v>4</v>
      </c>
      <c r="O518" s="30" t="str">
        <f t="shared" si="51"/>
        <v>37</v>
      </c>
      <c r="P518" s="30" t="str">
        <f t="shared" si="52"/>
        <v>00</v>
      </c>
      <c r="Q518" s="31">
        <f t="shared" si="53"/>
        <v>2220</v>
      </c>
      <c r="R518" s="31">
        <f t="shared" si="54"/>
        <v>37</v>
      </c>
      <c r="U518" s="28"/>
      <c r="V518" s="28"/>
      <c r="W518" s="8"/>
      <c r="X518" s="6"/>
    </row>
    <row r="519" spans="1:24">
      <c r="A519" s="32">
        <v>45383</v>
      </c>
      <c r="B519" s="1" t="str">
        <f t="shared" si="49"/>
        <v>abril</v>
      </c>
      <c r="C519" t="s">
        <v>66</v>
      </c>
      <c r="D519" t="s">
        <v>67</v>
      </c>
      <c r="E519" t="str">
        <f>+VLOOKUP(F519,'[1]DIVIPOLA MPIO'!$A$5:$B$1125,2,0)</f>
        <v>Antioquia</v>
      </c>
      <c r="F519" t="s">
        <v>68</v>
      </c>
      <c r="G519" t="s">
        <v>257</v>
      </c>
      <c r="H519" t="s">
        <v>75</v>
      </c>
      <c r="I519" t="s">
        <v>43</v>
      </c>
      <c r="J519" t="s">
        <v>27</v>
      </c>
      <c r="K519" s="2">
        <v>84</v>
      </c>
      <c r="L519" s="2">
        <v>4721.97</v>
      </c>
      <c r="M519" s="16">
        <v>3606</v>
      </c>
      <c r="N519" s="29">
        <f t="shared" si="50"/>
        <v>4</v>
      </c>
      <c r="O519" s="30" t="str">
        <f t="shared" si="51"/>
        <v>36</v>
      </c>
      <c r="P519" s="30" t="str">
        <f t="shared" si="52"/>
        <v>06</v>
      </c>
      <c r="Q519" s="31">
        <f t="shared" si="53"/>
        <v>2166</v>
      </c>
      <c r="R519" s="31">
        <f t="shared" si="54"/>
        <v>36.1</v>
      </c>
      <c r="U519" s="28"/>
      <c r="V519" s="28"/>
      <c r="W519" s="8"/>
      <c r="X519" s="6"/>
    </row>
    <row r="520" spans="1:24">
      <c r="A520" s="32">
        <v>45383</v>
      </c>
      <c r="B520" s="1" t="str">
        <f t="shared" si="49"/>
        <v>abril</v>
      </c>
      <c r="C520" t="s">
        <v>76</v>
      </c>
      <c r="D520" t="s">
        <v>77</v>
      </c>
      <c r="E520" t="str">
        <f>+VLOOKUP(F520,'[1]DIVIPOLA MPIO'!$A$5:$B$1125,2,0)</f>
        <v>Meta</v>
      </c>
      <c r="F520" t="s">
        <v>78</v>
      </c>
      <c r="G520" t="s">
        <v>79</v>
      </c>
      <c r="H520" t="s">
        <v>80</v>
      </c>
      <c r="I520" t="s">
        <v>15</v>
      </c>
      <c r="J520" t="s">
        <v>342</v>
      </c>
      <c r="K520" s="2">
        <v>1</v>
      </c>
      <c r="L520" s="2">
        <v>9</v>
      </c>
      <c r="M520" s="16">
        <v>13</v>
      </c>
      <c r="N520" s="29">
        <f t="shared" si="50"/>
        <v>2</v>
      </c>
      <c r="O520" s="30" t="str">
        <f t="shared" si="51"/>
        <v>13</v>
      </c>
      <c r="P520" s="30">
        <f t="shared" si="52"/>
        <v>0</v>
      </c>
      <c r="Q520" s="31">
        <f t="shared" si="53"/>
        <v>780</v>
      </c>
      <c r="R520" s="31">
        <f t="shared" si="54"/>
        <v>13</v>
      </c>
      <c r="U520" s="28"/>
      <c r="V520" s="28"/>
      <c r="W520" s="8"/>
      <c r="X520" s="6"/>
    </row>
    <row r="521" spans="1:24">
      <c r="A521" s="32">
        <v>45383</v>
      </c>
      <c r="B521" s="1" t="str">
        <f t="shared" si="49"/>
        <v>abril</v>
      </c>
      <c r="C521" t="s">
        <v>76</v>
      </c>
      <c r="D521" t="s">
        <v>77</v>
      </c>
      <c r="E521" t="str">
        <f>+VLOOKUP(F521,'[1]DIVIPOLA MPIO'!$A$5:$B$1125,2,0)</f>
        <v>Meta</v>
      </c>
      <c r="F521" t="s">
        <v>78</v>
      </c>
      <c r="G521" t="s">
        <v>79</v>
      </c>
      <c r="H521" t="s">
        <v>80</v>
      </c>
      <c r="I521" t="s">
        <v>15</v>
      </c>
      <c r="J521" t="s">
        <v>123</v>
      </c>
      <c r="K521" s="2">
        <v>6</v>
      </c>
      <c r="L521" s="2">
        <v>65</v>
      </c>
      <c r="M521" s="16">
        <v>1140</v>
      </c>
      <c r="N521" s="29">
        <f t="shared" si="50"/>
        <v>4</v>
      </c>
      <c r="O521" s="30" t="str">
        <f t="shared" si="51"/>
        <v>11</v>
      </c>
      <c r="P521" s="30" t="str">
        <f t="shared" si="52"/>
        <v>40</v>
      </c>
      <c r="Q521" s="31">
        <f t="shared" si="53"/>
        <v>700</v>
      </c>
      <c r="R521" s="31">
        <f t="shared" si="54"/>
        <v>11.666666666666666</v>
      </c>
      <c r="U521" s="28"/>
      <c r="V521" s="28"/>
      <c r="W521" s="8"/>
      <c r="X521" s="6"/>
    </row>
    <row r="522" spans="1:24">
      <c r="A522" s="32">
        <v>45383</v>
      </c>
      <c r="B522" s="1" t="str">
        <f t="shared" si="49"/>
        <v>abril</v>
      </c>
      <c r="C522" t="s">
        <v>76</v>
      </c>
      <c r="D522" t="s">
        <v>77</v>
      </c>
      <c r="E522" t="str">
        <f>+VLOOKUP(F522,'[1]DIVIPOLA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412</v>
      </c>
      <c r="K522" s="2">
        <v>53</v>
      </c>
      <c r="L522" s="2">
        <v>582</v>
      </c>
      <c r="M522" s="16">
        <v>1904</v>
      </c>
      <c r="N522" s="29">
        <f t="shared" si="50"/>
        <v>4</v>
      </c>
      <c r="O522" s="30" t="str">
        <f t="shared" si="51"/>
        <v>19</v>
      </c>
      <c r="P522" s="30" t="str">
        <f t="shared" si="52"/>
        <v>04</v>
      </c>
      <c r="Q522" s="31">
        <f t="shared" si="53"/>
        <v>1144</v>
      </c>
      <c r="R522" s="31">
        <f t="shared" si="54"/>
        <v>19.066666666666666</v>
      </c>
      <c r="U522" s="28"/>
      <c r="V522" s="28"/>
      <c r="W522" s="8"/>
      <c r="X522" s="6"/>
    </row>
    <row r="523" spans="1:24">
      <c r="A523" s="32">
        <v>45383</v>
      </c>
      <c r="B523" s="1" t="str">
        <f t="shared" si="49"/>
        <v>abril</v>
      </c>
      <c r="C523" t="s">
        <v>76</v>
      </c>
      <c r="D523" t="s">
        <v>77</v>
      </c>
      <c r="E523" t="str">
        <f>+VLOOKUP(F523,'[1]DIVIPOLA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81</v>
      </c>
      <c r="K523" s="2">
        <v>14</v>
      </c>
      <c r="L523" s="2">
        <v>163</v>
      </c>
      <c r="M523" s="16">
        <v>304</v>
      </c>
      <c r="N523" s="29">
        <f t="shared" si="50"/>
        <v>3</v>
      </c>
      <c r="O523" s="30" t="str">
        <f t="shared" si="51"/>
        <v>30</v>
      </c>
      <c r="P523" s="30" t="str">
        <f t="shared" si="52"/>
        <v>4</v>
      </c>
      <c r="Q523" s="31">
        <f t="shared" si="53"/>
        <v>1804</v>
      </c>
      <c r="R523" s="31">
        <f t="shared" si="54"/>
        <v>30.066666666666666</v>
      </c>
      <c r="U523" s="28"/>
      <c r="V523" s="28"/>
      <c r="W523" s="8"/>
      <c r="X523" s="6"/>
    </row>
    <row r="524" spans="1:24">
      <c r="A524" s="32">
        <v>45383</v>
      </c>
      <c r="B524" s="1" t="str">
        <f t="shared" si="49"/>
        <v>abril</v>
      </c>
      <c r="C524" t="s">
        <v>82</v>
      </c>
      <c r="D524" t="s">
        <v>83</v>
      </c>
      <c r="E524" t="str">
        <f>+VLOOKUP(F524,'[1]DIVIPOLA MPIO'!$A$5:$B$1125,2,0)</f>
        <v>Meta</v>
      </c>
      <c r="F524" t="s">
        <v>456</v>
      </c>
      <c r="G524" t="s">
        <v>85</v>
      </c>
      <c r="H524" t="s">
        <v>258</v>
      </c>
      <c r="I524" t="s">
        <v>15</v>
      </c>
      <c r="J524" t="s">
        <v>16</v>
      </c>
      <c r="K524" s="2">
        <v>5</v>
      </c>
      <c r="L524" s="2">
        <v>380</v>
      </c>
      <c r="M524" s="16">
        <v>1240</v>
      </c>
      <c r="N524" s="29">
        <f t="shared" si="50"/>
        <v>4</v>
      </c>
      <c r="O524" s="30" t="str">
        <f t="shared" si="51"/>
        <v>12</v>
      </c>
      <c r="P524" s="30" t="str">
        <f t="shared" si="52"/>
        <v>40</v>
      </c>
      <c r="Q524" s="31">
        <f t="shared" si="53"/>
        <v>760</v>
      </c>
      <c r="R524" s="31">
        <f t="shared" si="54"/>
        <v>12.666666666666666</v>
      </c>
      <c r="U524" s="28"/>
      <c r="V524" s="28"/>
      <c r="W524" s="8"/>
      <c r="X524" s="6"/>
    </row>
    <row r="525" spans="1:24">
      <c r="A525" s="32">
        <v>45383</v>
      </c>
      <c r="B525" s="1" t="str">
        <f t="shared" si="49"/>
        <v>abril</v>
      </c>
      <c r="C525" t="s">
        <v>82</v>
      </c>
      <c r="D525" t="s">
        <v>83</v>
      </c>
      <c r="E525" t="str">
        <f>+VLOOKUP(F525,'[1]DIVIPOLA MPIO'!$A$5:$B$1125,2,0)</f>
        <v>Meta</v>
      </c>
      <c r="F525" t="s">
        <v>456</v>
      </c>
      <c r="G525" t="s">
        <v>85</v>
      </c>
      <c r="H525" t="s">
        <v>343</v>
      </c>
      <c r="I525" t="s">
        <v>15</v>
      </c>
      <c r="J525" t="s">
        <v>16</v>
      </c>
      <c r="K525" s="2">
        <v>3</v>
      </c>
      <c r="L525" s="2">
        <v>235</v>
      </c>
      <c r="M525" s="16">
        <v>750</v>
      </c>
      <c r="N525" s="29">
        <f t="shared" si="50"/>
        <v>3</v>
      </c>
      <c r="O525" s="30" t="str">
        <f t="shared" si="51"/>
        <v>75</v>
      </c>
      <c r="P525" s="30" t="str">
        <f t="shared" si="52"/>
        <v>0</v>
      </c>
      <c r="Q525" s="31">
        <f t="shared" si="53"/>
        <v>4500</v>
      </c>
      <c r="R525" s="31">
        <f t="shared" si="54"/>
        <v>75</v>
      </c>
      <c r="U525" s="28"/>
      <c r="V525" s="28"/>
      <c r="W525" s="8"/>
      <c r="X525" s="6"/>
    </row>
    <row r="526" spans="1:24">
      <c r="A526" s="32">
        <v>45383</v>
      </c>
      <c r="B526" s="1" t="str">
        <f t="shared" si="49"/>
        <v>abril</v>
      </c>
      <c r="C526" t="s">
        <v>82</v>
      </c>
      <c r="D526" t="s">
        <v>83</v>
      </c>
      <c r="E526" t="str">
        <f>+VLOOKUP(F526,'[1]DIVIPOLA MPIO'!$A$5:$B$1125,2,0)</f>
        <v>Meta</v>
      </c>
      <c r="F526" t="s">
        <v>456</v>
      </c>
      <c r="G526" t="s">
        <v>85</v>
      </c>
      <c r="H526" t="s">
        <v>344</v>
      </c>
      <c r="I526" t="s">
        <v>15</v>
      </c>
      <c r="J526" t="s">
        <v>16</v>
      </c>
      <c r="K526" s="2">
        <v>1</v>
      </c>
      <c r="L526" s="2">
        <v>150</v>
      </c>
      <c r="M526" s="16">
        <v>5</v>
      </c>
      <c r="N526" s="29">
        <f t="shared" si="50"/>
        <v>1</v>
      </c>
      <c r="O526" s="30" t="str">
        <f t="shared" si="51"/>
        <v>5</v>
      </c>
      <c r="P526" s="30">
        <f t="shared" si="52"/>
        <v>0</v>
      </c>
      <c r="Q526" s="31">
        <f t="shared" si="53"/>
        <v>300</v>
      </c>
      <c r="R526" s="31">
        <f t="shared" si="54"/>
        <v>5</v>
      </c>
      <c r="U526" s="28"/>
      <c r="V526" s="28"/>
      <c r="W526" s="8"/>
      <c r="X526" s="6"/>
    </row>
    <row r="527" spans="1:24">
      <c r="A527" s="32">
        <v>45383</v>
      </c>
      <c r="B527" s="1" t="str">
        <f t="shared" si="49"/>
        <v>abril</v>
      </c>
      <c r="C527" t="s">
        <v>82</v>
      </c>
      <c r="D527" t="s">
        <v>83</v>
      </c>
      <c r="E527" t="str">
        <f>+VLOOKUP(F527,'[1]DIVIPOLA MPIO'!$A$5:$B$1125,2,0)</f>
        <v>Meta</v>
      </c>
      <c r="F527" t="s">
        <v>456</v>
      </c>
      <c r="G527" t="s">
        <v>85</v>
      </c>
      <c r="H527" t="s">
        <v>86</v>
      </c>
      <c r="I527" t="s">
        <v>15</v>
      </c>
      <c r="J527" t="s">
        <v>16</v>
      </c>
      <c r="K527" s="2">
        <v>6</v>
      </c>
      <c r="L527" s="2">
        <v>607</v>
      </c>
      <c r="M527" s="16">
        <v>2015</v>
      </c>
      <c r="N527" s="29">
        <f t="shared" si="50"/>
        <v>4</v>
      </c>
      <c r="O527" s="30" t="str">
        <f t="shared" si="51"/>
        <v>20</v>
      </c>
      <c r="P527" s="30" t="str">
        <f t="shared" si="52"/>
        <v>15</v>
      </c>
      <c r="Q527" s="31">
        <f t="shared" si="53"/>
        <v>1215</v>
      </c>
      <c r="R527" s="31">
        <f t="shared" si="54"/>
        <v>20.25</v>
      </c>
      <c r="U527" s="28"/>
      <c r="V527" s="28"/>
      <c r="W527" s="8"/>
      <c r="X527" s="6"/>
    </row>
    <row r="528" spans="1:24">
      <c r="A528" s="32">
        <v>45383</v>
      </c>
      <c r="B528" s="1" t="str">
        <f t="shared" si="49"/>
        <v>abril</v>
      </c>
      <c r="C528" t="s">
        <v>87</v>
      </c>
      <c r="D528" t="s">
        <v>88</v>
      </c>
      <c r="E528" t="str">
        <f>+VLOOKUP(F528,'[1]DIVIPOLA MPIO'!$A$5:$B$1125,2,0)</f>
        <v>Tolima</v>
      </c>
      <c r="F528" t="s">
        <v>460</v>
      </c>
      <c r="G528" t="s">
        <v>323</v>
      </c>
      <c r="H528" t="s">
        <v>91</v>
      </c>
      <c r="I528" t="s">
        <v>92</v>
      </c>
      <c r="J528" t="s">
        <v>16</v>
      </c>
      <c r="K528" s="2">
        <v>30</v>
      </c>
      <c r="L528" s="2">
        <v>457</v>
      </c>
      <c r="M528" s="16">
        <v>830</v>
      </c>
      <c r="N528" s="29">
        <f t="shared" si="50"/>
        <v>3</v>
      </c>
      <c r="O528" s="30" t="str">
        <f t="shared" si="51"/>
        <v>83</v>
      </c>
      <c r="P528" s="30" t="str">
        <f t="shared" si="52"/>
        <v>0</v>
      </c>
      <c r="Q528" s="31">
        <f t="shared" si="53"/>
        <v>4980</v>
      </c>
      <c r="R528" s="31">
        <f t="shared" si="54"/>
        <v>83</v>
      </c>
      <c r="U528" s="28"/>
      <c r="V528" s="28"/>
      <c r="W528" s="8"/>
      <c r="X528" s="6"/>
    </row>
    <row r="529" spans="1:24">
      <c r="A529" s="32">
        <v>45383</v>
      </c>
      <c r="B529" s="1" t="str">
        <f t="shared" si="49"/>
        <v>abril</v>
      </c>
      <c r="C529" t="s">
        <v>260</v>
      </c>
      <c r="D529" t="s">
        <v>261</v>
      </c>
      <c r="E529" t="str">
        <f>+VLOOKUP(F529,'[1]DIVIPOLA MPIO'!$A$5:$B$1125,2,0)</f>
        <v>Magdalena</v>
      </c>
      <c r="F529" t="s">
        <v>467</v>
      </c>
      <c r="G529" t="s">
        <v>262</v>
      </c>
      <c r="H529" t="s">
        <v>263</v>
      </c>
      <c r="I529" t="s">
        <v>264</v>
      </c>
      <c r="J529" t="s">
        <v>27</v>
      </c>
      <c r="K529" s="2">
        <v>29</v>
      </c>
      <c r="L529" s="2">
        <v>3446.63</v>
      </c>
      <c r="M529" s="16">
        <v>3233</v>
      </c>
      <c r="N529" s="29">
        <f t="shared" si="50"/>
        <v>4</v>
      </c>
      <c r="O529" s="30" t="str">
        <f t="shared" si="51"/>
        <v>32</v>
      </c>
      <c r="P529" s="30" t="str">
        <f t="shared" si="52"/>
        <v>33</v>
      </c>
      <c r="Q529" s="31">
        <f t="shared" si="53"/>
        <v>1953</v>
      </c>
      <c r="R529" s="31">
        <f t="shared" si="54"/>
        <v>32.549999999999997</v>
      </c>
      <c r="U529" s="28"/>
      <c r="V529" s="28"/>
      <c r="W529" s="8"/>
      <c r="X529" s="6"/>
    </row>
    <row r="530" spans="1:24">
      <c r="A530" s="32">
        <v>45383</v>
      </c>
      <c r="B530" s="1" t="str">
        <f t="shared" si="49"/>
        <v>abril</v>
      </c>
      <c r="C530" t="s">
        <v>260</v>
      </c>
      <c r="D530" t="s">
        <v>261</v>
      </c>
      <c r="E530" t="str">
        <f>+VLOOKUP(F530,'[1]DIVIPOLA MPIO'!$A$5:$B$1125,2,0)</f>
        <v>Magdalena</v>
      </c>
      <c r="F530" t="s">
        <v>467</v>
      </c>
      <c r="G530" t="s">
        <v>262</v>
      </c>
      <c r="H530" t="s">
        <v>268</v>
      </c>
      <c r="I530" t="s">
        <v>264</v>
      </c>
      <c r="J530" t="s">
        <v>27</v>
      </c>
      <c r="K530" s="2">
        <v>45</v>
      </c>
      <c r="L530" s="2">
        <v>3100.47</v>
      </c>
      <c r="M530" s="16">
        <v>4942</v>
      </c>
      <c r="N530" s="29">
        <f t="shared" si="50"/>
        <v>4</v>
      </c>
      <c r="O530" s="30" t="str">
        <f t="shared" si="51"/>
        <v>49</v>
      </c>
      <c r="P530" s="30" t="str">
        <f t="shared" si="52"/>
        <v>42</v>
      </c>
      <c r="Q530" s="31">
        <f t="shared" si="53"/>
        <v>2982</v>
      </c>
      <c r="R530" s="31">
        <f t="shared" si="54"/>
        <v>49.7</v>
      </c>
      <c r="U530" s="28"/>
      <c r="V530" s="28"/>
      <c r="W530" s="8"/>
      <c r="X530" s="6"/>
    </row>
    <row r="531" spans="1:24">
      <c r="A531" s="32">
        <v>45383</v>
      </c>
      <c r="B531" s="1" t="str">
        <f t="shared" si="49"/>
        <v>abril</v>
      </c>
      <c r="C531" t="s">
        <v>260</v>
      </c>
      <c r="D531" t="s">
        <v>261</v>
      </c>
      <c r="E531" t="str">
        <f>+VLOOKUP(F531,'[1]DIVIPOLA MPIO'!$A$5:$B$1125,2,0)</f>
        <v>Magdalena</v>
      </c>
      <c r="F531" t="s">
        <v>467</v>
      </c>
      <c r="G531" t="s">
        <v>262</v>
      </c>
      <c r="H531" t="s">
        <v>271</v>
      </c>
      <c r="I531" t="s">
        <v>264</v>
      </c>
      <c r="J531" t="s">
        <v>27</v>
      </c>
      <c r="K531" s="2">
        <v>55</v>
      </c>
      <c r="L531" s="2">
        <v>3786.14</v>
      </c>
      <c r="M531" s="16">
        <v>6325</v>
      </c>
      <c r="N531" s="29">
        <f t="shared" si="50"/>
        <v>4</v>
      </c>
      <c r="O531" s="30" t="str">
        <f t="shared" si="51"/>
        <v>63</v>
      </c>
      <c r="P531" s="30" t="str">
        <f t="shared" si="52"/>
        <v>25</v>
      </c>
      <c r="Q531" s="31">
        <f t="shared" si="53"/>
        <v>3805</v>
      </c>
      <c r="R531" s="31">
        <f t="shared" si="54"/>
        <v>63.416666666666664</v>
      </c>
      <c r="U531" s="28"/>
      <c r="V531" s="28"/>
      <c r="W531" s="8"/>
      <c r="X531" s="6"/>
    </row>
    <row r="532" spans="1:24">
      <c r="A532" s="32">
        <v>45383</v>
      </c>
      <c r="B532" s="1" t="str">
        <f t="shared" si="49"/>
        <v>abril</v>
      </c>
      <c r="C532" t="s">
        <v>260</v>
      </c>
      <c r="D532" t="s">
        <v>261</v>
      </c>
      <c r="E532" t="str">
        <f>+VLOOKUP(F532,'[1]DIVIPOLA MPIO'!$A$5:$B$1125,2,0)</f>
        <v>Magdalena</v>
      </c>
      <c r="F532" t="s">
        <v>467</v>
      </c>
      <c r="G532" t="s">
        <v>262</v>
      </c>
      <c r="H532" t="s">
        <v>273</v>
      </c>
      <c r="I532" t="s">
        <v>264</v>
      </c>
      <c r="J532" t="s">
        <v>27</v>
      </c>
      <c r="K532" s="2">
        <v>10</v>
      </c>
      <c r="L532" s="2">
        <v>630.59</v>
      </c>
      <c r="M532" s="16">
        <v>742</v>
      </c>
      <c r="N532" s="29">
        <f t="shared" si="50"/>
        <v>3</v>
      </c>
      <c r="O532" s="30" t="str">
        <f t="shared" si="51"/>
        <v>74</v>
      </c>
      <c r="P532" s="30" t="str">
        <f t="shared" si="52"/>
        <v>2</v>
      </c>
      <c r="Q532" s="31">
        <f t="shared" si="53"/>
        <v>4442</v>
      </c>
      <c r="R532" s="31">
        <f t="shared" si="54"/>
        <v>74.033333333333331</v>
      </c>
      <c r="U532" s="28"/>
      <c r="V532" s="28"/>
      <c r="W532" s="8"/>
      <c r="X532" s="6"/>
    </row>
    <row r="533" spans="1:24">
      <c r="A533" s="32">
        <v>45383</v>
      </c>
      <c r="B533" s="1" t="str">
        <f t="shared" si="49"/>
        <v>abril</v>
      </c>
      <c r="C533" t="s">
        <v>93</v>
      </c>
      <c r="D533" t="s">
        <v>94</v>
      </c>
      <c r="E533" t="str">
        <f>+VLOOKUP(F533,'[1]DIVIPOLA MPIO'!$A$5:$B$1125,2,0)</f>
        <v>Valle del Cauca</v>
      </c>
      <c r="F533" t="s">
        <v>95</v>
      </c>
      <c r="G533" t="s">
        <v>96</v>
      </c>
      <c r="H533" t="s">
        <v>97</v>
      </c>
      <c r="I533" t="s">
        <v>92</v>
      </c>
      <c r="J533" t="s">
        <v>98</v>
      </c>
      <c r="K533" s="2">
        <v>18</v>
      </c>
      <c r="L533" s="2">
        <v>145</v>
      </c>
      <c r="M533" s="16">
        <v>528</v>
      </c>
      <c r="N533" s="29">
        <f t="shared" si="50"/>
        <v>3</v>
      </c>
      <c r="O533" s="30" t="str">
        <f t="shared" si="51"/>
        <v>52</v>
      </c>
      <c r="P533" s="30" t="str">
        <f t="shared" si="52"/>
        <v>8</v>
      </c>
      <c r="Q533" s="31">
        <f t="shared" si="53"/>
        <v>3128</v>
      </c>
      <c r="R533" s="31">
        <f t="shared" si="54"/>
        <v>52.133333333333333</v>
      </c>
      <c r="U533" s="28"/>
      <c r="V533" s="28"/>
      <c r="W533" s="8"/>
      <c r="X533" s="6"/>
    </row>
    <row r="534" spans="1:24">
      <c r="A534" s="32">
        <v>45383</v>
      </c>
      <c r="B534" s="1" t="str">
        <f t="shared" si="49"/>
        <v>abril</v>
      </c>
      <c r="C534" t="s">
        <v>105</v>
      </c>
      <c r="D534" t="s">
        <v>106</v>
      </c>
      <c r="E534" t="str">
        <f>+VLOOKUP(F534,'[1]DIVIPOLA MPIO'!$A$5:$B$1125,2,0)</f>
        <v>Tolima</v>
      </c>
      <c r="F534" t="s">
        <v>113</v>
      </c>
      <c r="G534" t="s">
        <v>114</v>
      </c>
      <c r="H534" t="s">
        <v>111</v>
      </c>
      <c r="I534" t="s">
        <v>92</v>
      </c>
      <c r="J534" t="s">
        <v>16</v>
      </c>
      <c r="K534" s="2">
        <v>4</v>
      </c>
      <c r="L534" s="2">
        <v>25</v>
      </c>
      <c r="M534" s="16">
        <v>1</v>
      </c>
      <c r="N534" s="29">
        <f t="shared" si="50"/>
        <v>1</v>
      </c>
      <c r="O534" s="30" t="str">
        <f t="shared" si="51"/>
        <v>1</v>
      </c>
      <c r="P534" s="30">
        <f t="shared" si="52"/>
        <v>0</v>
      </c>
      <c r="Q534" s="31">
        <f t="shared" si="53"/>
        <v>60</v>
      </c>
      <c r="R534" s="31">
        <f t="shared" si="54"/>
        <v>1</v>
      </c>
      <c r="U534" s="28"/>
      <c r="V534" s="28"/>
      <c r="W534" s="8"/>
      <c r="X534" s="6"/>
    </row>
    <row r="535" spans="1:24">
      <c r="A535" s="32">
        <v>45383</v>
      </c>
      <c r="B535" s="1" t="str">
        <f t="shared" si="49"/>
        <v>abril</v>
      </c>
      <c r="C535" t="s">
        <v>105</v>
      </c>
      <c r="D535" t="s">
        <v>106</v>
      </c>
      <c r="E535" t="str">
        <f>+VLOOKUP(F535,'[1]DIVIPOLA MPIO'!$A$5:$B$1125,2,0)</f>
        <v>Huila</v>
      </c>
      <c r="F535" t="s">
        <v>115</v>
      </c>
      <c r="G535" t="s">
        <v>116</v>
      </c>
      <c r="H535" t="s">
        <v>117</v>
      </c>
      <c r="I535" t="s">
        <v>92</v>
      </c>
      <c r="J535" t="s">
        <v>16</v>
      </c>
      <c r="K535" s="2">
        <v>30</v>
      </c>
      <c r="L535" s="2">
        <v>187.5</v>
      </c>
      <c r="M535" s="16">
        <v>730</v>
      </c>
      <c r="N535" s="29">
        <f t="shared" si="50"/>
        <v>3</v>
      </c>
      <c r="O535" s="30" t="str">
        <f t="shared" si="51"/>
        <v>73</v>
      </c>
      <c r="P535" s="30" t="str">
        <f t="shared" si="52"/>
        <v>0</v>
      </c>
      <c r="Q535" s="31">
        <f t="shared" si="53"/>
        <v>4380</v>
      </c>
      <c r="R535" s="31">
        <f t="shared" si="54"/>
        <v>73</v>
      </c>
      <c r="U535" s="28"/>
      <c r="V535" s="28"/>
      <c r="W535" s="8"/>
      <c r="X535" s="6"/>
    </row>
    <row r="536" spans="1:24">
      <c r="A536" s="32">
        <v>45383</v>
      </c>
      <c r="B536" s="1" t="str">
        <f t="shared" si="49"/>
        <v>abril</v>
      </c>
      <c r="C536" t="s">
        <v>105</v>
      </c>
      <c r="D536" t="s">
        <v>106</v>
      </c>
      <c r="E536" t="str">
        <f>+VLOOKUP(F536,'[1]DIVIPOLA MPIO'!$A$5:$B$1125,2,0)</f>
        <v>Huila</v>
      </c>
      <c r="F536" t="s">
        <v>115</v>
      </c>
      <c r="G536" t="s">
        <v>119</v>
      </c>
      <c r="H536" t="s">
        <v>117</v>
      </c>
      <c r="I536" t="s">
        <v>92</v>
      </c>
      <c r="J536" t="s">
        <v>16</v>
      </c>
      <c r="K536" s="2">
        <v>16</v>
      </c>
      <c r="L536" s="2">
        <v>100</v>
      </c>
      <c r="M536" s="16">
        <v>4</v>
      </c>
      <c r="N536" s="29">
        <f t="shared" si="50"/>
        <v>1</v>
      </c>
      <c r="O536" s="30" t="str">
        <f t="shared" si="51"/>
        <v>4</v>
      </c>
      <c r="P536" s="30">
        <f t="shared" si="52"/>
        <v>0</v>
      </c>
      <c r="Q536" s="31">
        <f t="shared" si="53"/>
        <v>240</v>
      </c>
      <c r="R536" s="31">
        <f t="shared" si="54"/>
        <v>4</v>
      </c>
      <c r="U536" s="28"/>
      <c r="V536" s="28"/>
      <c r="W536" s="8"/>
      <c r="X536" s="6"/>
    </row>
    <row r="537" spans="1:24">
      <c r="A537" s="32">
        <v>45383</v>
      </c>
      <c r="B537" s="1" t="str">
        <f t="shared" si="49"/>
        <v>abril</v>
      </c>
      <c r="C537" t="s">
        <v>105</v>
      </c>
      <c r="D537" t="s">
        <v>106</v>
      </c>
      <c r="E537" t="str">
        <f>+VLOOKUP(F537,'[1]DIVIPOLA MPIO'!$A$5:$B$1125,2,0)</f>
        <v>Tolima</v>
      </c>
      <c r="F537" t="s">
        <v>455</v>
      </c>
      <c r="G537" t="s">
        <v>121</v>
      </c>
      <c r="H537" t="s">
        <v>109</v>
      </c>
      <c r="I537" t="s">
        <v>92</v>
      </c>
      <c r="J537" t="s">
        <v>16</v>
      </c>
      <c r="K537" s="2">
        <v>16</v>
      </c>
      <c r="L537" s="2">
        <v>100</v>
      </c>
      <c r="M537" s="16">
        <v>4</v>
      </c>
      <c r="N537" s="29">
        <f t="shared" si="50"/>
        <v>1</v>
      </c>
      <c r="O537" s="30" t="str">
        <f t="shared" si="51"/>
        <v>4</v>
      </c>
      <c r="P537" s="30">
        <f t="shared" si="52"/>
        <v>0</v>
      </c>
      <c r="Q537" s="31">
        <f t="shared" si="53"/>
        <v>240</v>
      </c>
      <c r="R537" s="31">
        <f t="shared" si="54"/>
        <v>4</v>
      </c>
      <c r="U537" s="28"/>
      <c r="V537" s="28"/>
      <c r="W537" s="8"/>
      <c r="X537" s="6"/>
    </row>
    <row r="538" spans="1:24">
      <c r="A538" s="32">
        <v>45383</v>
      </c>
      <c r="B538" s="1" t="str">
        <f t="shared" si="49"/>
        <v>abril</v>
      </c>
      <c r="C538" t="s">
        <v>105</v>
      </c>
      <c r="D538" t="s">
        <v>106</v>
      </c>
      <c r="E538" t="str">
        <f>+VLOOKUP(F538,'[1]DIVIPOLA MPIO'!$A$5:$B$1125,2,0)</f>
        <v>Tolima</v>
      </c>
      <c r="F538" t="s">
        <v>455</v>
      </c>
      <c r="G538" t="s">
        <v>121</v>
      </c>
      <c r="H538" t="s">
        <v>110</v>
      </c>
      <c r="I538" t="s">
        <v>92</v>
      </c>
      <c r="J538" t="s">
        <v>16</v>
      </c>
      <c r="K538" s="2">
        <v>16</v>
      </c>
      <c r="L538" s="2">
        <v>100</v>
      </c>
      <c r="M538" s="16">
        <v>4</v>
      </c>
      <c r="N538" s="29">
        <f t="shared" si="50"/>
        <v>1</v>
      </c>
      <c r="O538" s="30" t="str">
        <f t="shared" si="51"/>
        <v>4</v>
      </c>
      <c r="P538" s="30">
        <f t="shared" si="52"/>
        <v>0</v>
      </c>
      <c r="Q538" s="31">
        <f t="shared" si="53"/>
        <v>240</v>
      </c>
      <c r="R538" s="31">
        <f t="shared" si="54"/>
        <v>4</v>
      </c>
      <c r="U538" s="28"/>
      <c r="V538" s="28"/>
      <c r="W538" s="8"/>
      <c r="X538" s="6"/>
    </row>
    <row r="539" spans="1:24">
      <c r="A539" s="32">
        <v>45383</v>
      </c>
      <c r="B539" s="1" t="str">
        <f t="shared" si="49"/>
        <v>abril</v>
      </c>
      <c r="C539" t="s">
        <v>105</v>
      </c>
      <c r="D539" t="s">
        <v>106</v>
      </c>
      <c r="E539" t="str">
        <f>+VLOOKUP(F539,'[1]DIVIPOLA MPIO'!$A$5:$B$1125,2,0)</f>
        <v>Tolima</v>
      </c>
      <c r="F539" t="s">
        <v>455</v>
      </c>
      <c r="G539" t="s">
        <v>108</v>
      </c>
      <c r="H539" t="s">
        <v>345</v>
      </c>
      <c r="I539" t="s">
        <v>92</v>
      </c>
      <c r="J539" t="s">
        <v>16</v>
      </c>
      <c r="K539" s="2">
        <v>44</v>
      </c>
      <c r="L539" s="2">
        <v>275</v>
      </c>
      <c r="M539" s="16">
        <v>11</v>
      </c>
      <c r="N539" s="29">
        <f t="shared" si="50"/>
        <v>2</v>
      </c>
      <c r="O539" s="30" t="str">
        <f t="shared" si="51"/>
        <v>11</v>
      </c>
      <c r="P539" s="30">
        <f t="shared" si="52"/>
        <v>0</v>
      </c>
      <c r="Q539" s="31">
        <f t="shared" si="53"/>
        <v>660</v>
      </c>
      <c r="R539" s="31">
        <f t="shared" si="54"/>
        <v>11</v>
      </c>
      <c r="U539" s="28"/>
      <c r="V539" s="28"/>
      <c r="W539" s="8"/>
      <c r="X539" s="6"/>
    </row>
    <row r="540" spans="1:24">
      <c r="A540" s="32">
        <v>45383</v>
      </c>
      <c r="B540" s="1" t="str">
        <f t="shared" si="49"/>
        <v>abril</v>
      </c>
      <c r="C540" t="s">
        <v>105</v>
      </c>
      <c r="D540" t="s">
        <v>106</v>
      </c>
      <c r="E540" t="str">
        <f>+VLOOKUP(F540,'[1]DIVIPOLA MPIO'!$A$5:$B$1125,2,0)</f>
        <v>Tolima</v>
      </c>
      <c r="F540" t="s">
        <v>455</v>
      </c>
      <c r="G540" t="s">
        <v>108</v>
      </c>
      <c r="H540" t="s">
        <v>122</v>
      </c>
      <c r="I540" t="s">
        <v>92</v>
      </c>
      <c r="J540" t="s">
        <v>16</v>
      </c>
      <c r="K540" s="2">
        <v>32</v>
      </c>
      <c r="L540" s="2">
        <v>200</v>
      </c>
      <c r="M540" s="16">
        <v>8</v>
      </c>
      <c r="N540" s="29">
        <f t="shared" si="50"/>
        <v>1</v>
      </c>
      <c r="O540" s="30" t="str">
        <f t="shared" si="51"/>
        <v>8</v>
      </c>
      <c r="P540" s="30">
        <f t="shared" si="52"/>
        <v>0</v>
      </c>
      <c r="Q540" s="31">
        <f t="shared" si="53"/>
        <v>480</v>
      </c>
      <c r="R540" s="31">
        <f t="shared" si="54"/>
        <v>8</v>
      </c>
      <c r="U540" s="28"/>
      <c r="V540" s="28"/>
      <c r="W540" s="8"/>
      <c r="X540" s="6"/>
    </row>
    <row r="541" spans="1:24">
      <c r="A541" s="32">
        <v>45383</v>
      </c>
      <c r="B541" s="1" t="str">
        <f t="shared" si="49"/>
        <v>abril</v>
      </c>
      <c r="C541" t="s">
        <v>105</v>
      </c>
      <c r="D541" t="s">
        <v>106</v>
      </c>
      <c r="E541" t="str">
        <f>+VLOOKUP(F541,'[1]DIVIPOLA MPIO'!$A$5:$B$1125,2,0)</f>
        <v>Tolima</v>
      </c>
      <c r="F541" t="s">
        <v>455</v>
      </c>
      <c r="G541" t="s">
        <v>108</v>
      </c>
      <c r="H541" t="s">
        <v>125</v>
      </c>
      <c r="I541" t="s">
        <v>92</v>
      </c>
      <c r="J541" t="s">
        <v>16</v>
      </c>
      <c r="K541" s="2">
        <v>40</v>
      </c>
      <c r="L541" s="2">
        <v>250</v>
      </c>
      <c r="M541" s="16">
        <v>10</v>
      </c>
      <c r="N541" s="29">
        <f t="shared" si="50"/>
        <v>2</v>
      </c>
      <c r="O541" s="30" t="str">
        <f t="shared" si="51"/>
        <v>10</v>
      </c>
      <c r="P541" s="30">
        <f t="shared" si="52"/>
        <v>0</v>
      </c>
      <c r="Q541" s="31">
        <f t="shared" si="53"/>
        <v>600</v>
      </c>
      <c r="R541" s="31">
        <f t="shared" si="54"/>
        <v>10</v>
      </c>
      <c r="U541" s="28"/>
      <c r="V541" s="28"/>
      <c r="W541" s="8"/>
      <c r="X541" s="6"/>
    </row>
    <row r="542" spans="1:24">
      <c r="A542" s="32">
        <v>45383</v>
      </c>
      <c r="B542" s="1" t="str">
        <f t="shared" si="49"/>
        <v>abril</v>
      </c>
      <c r="C542" t="s">
        <v>105</v>
      </c>
      <c r="D542" t="s">
        <v>106</v>
      </c>
      <c r="E542" t="str">
        <f>+VLOOKUP(F542,'[1]DIVIPOLA MPIO'!$A$5:$B$1125,2,0)</f>
        <v>Tolima</v>
      </c>
      <c r="F542" t="s">
        <v>455</v>
      </c>
      <c r="G542" t="s">
        <v>126</v>
      </c>
      <c r="H542" t="s">
        <v>122</v>
      </c>
      <c r="I542" t="s">
        <v>92</v>
      </c>
      <c r="J542" t="s">
        <v>16</v>
      </c>
      <c r="K542" s="2">
        <v>24</v>
      </c>
      <c r="L542" s="2">
        <v>150</v>
      </c>
      <c r="M542" s="16">
        <v>6</v>
      </c>
      <c r="N542" s="29">
        <f t="shared" si="50"/>
        <v>1</v>
      </c>
      <c r="O542" s="30" t="str">
        <f t="shared" si="51"/>
        <v>6</v>
      </c>
      <c r="P542" s="30">
        <f t="shared" si="52"/>
        <v>0</v>
      </c>
      <c r="Q542" s="31">
        <f t="shared" si="53"/>
        <v>360</v>
      </c>
      <c r="R542" s="31">
        <f t="shared" si="54"/>
        <v>6</v>
      </c>
      <c r="U542" s="28"/>
      <c r="V542" s="28"/>
      <c r="W542" s="8"/>
      <c r="X542" s="6"/>
    </row>
    <row r="543" spans="1:24">
      <c r="A543" s="32">
        <v>45383</v>
      </c>
      <c r="B543" s="1" t="str">
        <f t="shared" si="49"/>
        <v>abril</v>
      </c>
      <c r="C543" t="s">
        <v>105</v>
      </c>
      <c r="D543" t="s">
        <v>106</v>
      </c>
      <c r="E543" t="str">
        <f>+VLOOKUP(F543,'[1]DIVIPOLA MPIO'!$A$5:$B$1125,2,0)</f>
        <v>Tolima</v>
      </c>
      <c r="F543" t="s">
        <v>128</v>
      </c>
      <c r="G543" t="s">
        <v>129</v>
      </c>
      <c r="H543" t="s">
        <v>122</v>
      </c>
      <c r="I543" t="s">
        <v>92</v>
      </c>
      <c r="J543" t="s">
        <v>16</v>
      </c>
      <c r="K543" s="2">
        <v>32</v>
      </c>
      <c r="L543" s="2">
        <v>200</v>
      </c>
      <c r="M543" s="16">
        <v>8</v>
      </c>
      <c r="N543" s="29">
        <f t="shared" si="50"/>
        <v>1</v>
      </c>
      <c r="O543" s="30" t="str">
        <f t="shared" si="51"/>
        <v>8</v>
      </c>
      <c r="P543" s="30">
        <f t="shared" si="52"/>
        <v>0</v>
      </c>
      <c r="Q543" s="31">
        <f t="shared" si="53"/>
        <v>480</v>
      </c>
      <c r="R543" s="31">
        <f t="shared" si="54"/>
        <v>8</v>
      </c>
      <c r="U543" s="28"/>
      <c r="V543" s="28"/>
      <c r="W543" s="8"/>
      <c r="X543" s="6"/>
    </row>
    <row r="544" spans="1:24">
      <c r="A544" s="32">
        <v>45383</v>
      </c>
      <c r="B544" s="1" t="str">
        <f t="shared" si="49"/>
        <v>abril</v>
      </c>
      <c r="C544" t="s">
        <v>105</v>
      </c>
      <c r="D544" t="s">
        <v>106</v>
      </c>
      <c r="E544" t="str">
        <f>+VLOOKUP(F544,'[1]DIVIPOLA MPIO'!$A$5:$B$1125,2,0)</f>
        <v>Tolima</v>
      </c>
      <c r="F544" t="s">
        <v>128</v>
      </c>
      <c r="G544" t="s">
        <v>129</v>
      </c>
      <c r="H544" t="s">
        <v>125</v>
      </c>
      <c r="I544" t="s">
        <v>92</v>
      </c>
      <c r="J544" t="s">
        <v>16</v>
      </c>
      <c r="K544" s="2">
        <v>28</v>
      </c>
      <c r="L544" s="2">
        <v>175</v>
      </c>
      <c r="M544" s="16">
        <v>7</v>
      </c>
      <c r="N544" s="29">
        <f t="shared" si="50"/>
        <v>1</v>
      </c>
      <c r="O544" s="30" t="str">
        <f t="shared" si="51"/>
        <v>7</v>
      </c>
      <c r="P544" s="30">
        <f t="shared" si="52"/>
        <v>0</v>
      </c>
      <c r="Q544" s="31">
        <f t="shared" si="53"/>
        <v>420</v>
      </c>
      <c r="R544" s="31">
        <f t="shared" si="54"/>
        <v>7</v>
      </c>
      <c r="U544" s="28"/>
      <c r="V544" s="28"/>
      <c r="W544" s="8"/>
      <c r="X544" s="6"/>
    </row>
    <row r="545" spans="1:24">
      <c r="A545" s="32">
        <v>45383</v>
      </c>
      <c r="B545" s="1" t="str">
        <f t="shared" si="49"/>
        <v>abril</v>
      </c>
      <c r="C545" t="s">
        <v>105</v>
      </c>
      <c r="D545" t="s">
        <v>106</v>
      </c>
      <c r="E545" t="str">
        <f>+VLOOKUP(F545,'[1]DIVIPOLA MPIO'!$A$5:$B$1125,2,0)</f>
        <v>Tolima</v>
      </c>
      <c r="F545" t="s">
        <v>454</v>
      </c>
      <c r="G545" t="s">
        <v>133</v>
      </c>
      <c r="H545" t="s">
        <v>109</v>
      </c>
      <c r="I545" t="s">
        <v>92</v>
      </c>
      <c r="J545" t="s">
        <v>16</v>
      </c>
      <c r="K545" s="2">
        <v>16</v>
      </c>
      <c r="L545" s="2">
        <v>100</v>
      </c>
      <c r="M545" s="16">
        <v>4</v>
      </c>
      <c r="N545" s="29">
        <f t="shared" si="50"/>
        <v>1</v>
      </c>
      <c r="O545" s="30" t="str">
        <f t="shared" si="51"/>
        <v>4</v>
      </c>
      <c r="P545" s="30">
        <f t="shared" si="52"/>
        <v>0</v>
      </c>
      <c r="Q545" s="31">
        <f t="shared" si="53"/>
        <v>240</v>
      </c>
      <c r="R545" s="31">
        <f t="shared" si="54"/>
        <v>4</v>
      </c>
      <c r="U545" s="28"/>
      <c r="V545" s="28"/>
      <c r="W545" s="8"/>
      <c r="X545" s="6"/>
    </row>
    <row r="546" spans="1:24">
      <c r="A546" s="32">
        <v>45383</v>
      </c>
      <c r="B546" s="1" t="str">
        <f t="shared" si="49"/>
        <v>abril</v>
      </c>
      <c r="C546" t="s">
        <v>105</v>
      </c>
      <c r="D546" t="s">
        <v>106</v>
      </c>
      <c r="E546" t="str">
        <f>+VLOOKUP(F546,'[1]DIVIPOLA MPIO'!$A$5:$B$1125,2,0)</f>
        <v>Tolima</v>
      </c>
      <c r="F546" t="s">
        <v>454</v>
      </c>
      <c r="G546" t="s">
        <v>133</v>
      </c>
      <c r="H546" t="s">
        <v>110</v>
      </c>
      <c r="I546" t="s">
        <v>92</v>
      </c>
      <c r="J546" t="s">
        <v>16</v>
      </c>
      <c r="K546" s="2">
        <v>4</v>
      </c>
      <c r="L546" s="2">
        <v>25</v>
      </c>
      <c r="M546" s="16">
        <v>1</v>
      </c>
      <c r="N546" s="29">
        <f t="shared" si="50"/>
        <v>1</v>
      </c>
      <c r="O546" s="30" t="str">
        <f t="shared" si="51"/>
        <v>1</v>
      </c>
      <c r="P546" s="30">
        <f t="shared" si="52"/>
        <v>0</v>
      </c>
      <c r="Q546" s="31">
        <f t="shared" si="53"/>
        <v>60</v>
      </c>
      <c r="R546" s="31">
        <f t="shared" si="54"/>
        <v>1</v>
      </c>
      <c r="U546" s="28"/>
      <c r="V546" s="28"/>
      <c r="W546" s="8"/>
      <c r="X546" s="6"/>
    </row>
    <row r="547" spans="1:24">
      <c r="A547" s="32">
        <v>45383</v>
      </c>
      <c r="B547" s="1" t="str">
        <f t="shared" si="49"/>
        <v>abril</v>
      </c>
      <c r="C547" t="s">
        <v>105</v>
      </c>
      <c r="D547" t="s">
        <v>106</v>
      </c>
      <c r="E547" t="str">
        <f>+VLOOKUP(F547,'[1]DIVIPOLA MPIO'!$A$5:$B$1125,2,0)</f>
        <v>Tolima</v>
      </c>
      <c r="F547" t="s">
        <v>454</v>
      </c>
      <c r="G547" t="s">
        <v>135</v>
      </c>
      <c r="H547" t="s">
        <v>110</v>
      </c>
      <c r="I547" t="s">
        <v>92</v>
      </c>
      <c r="J547" t="s">
        <v>16</v>
      </c>
      <c r="K547" s="2">
        <v>4</v>
      </c>
      <c r="L547" s="2">
        <v>25</v>
      </c>
      <c r="M547" s="16">
        <v>1</v>
      </c>
      <c r="N547" s="29">
        <f t="shared" si="50"/>
        <v>1</v>
      </c>
      <c r="O547" s="30" t="str">
        <f t="shared" si="51"/>
        <v>1</v>
      </c>
      <c r="P547" s="30">
        <f t="shared" si="52"/>
        <v>0</v>
      </c>
      <c r="Q547" s="31">
        <f t="shared" si="53"/>
        <v>60</v>
      </c>
      <c r="R547" s="31">
        <f t="shared" si="54"/>
        <v>1</v>
      </c>
      <c r="U547" s="28"/>
      <c r="V547" s="28"/>
      <c r="W547" s="8"/>
      <c r="X547" s="6"/>
    </row>
    <row r="548" spans="1:24">
      <c r="A548" s="32">
        <v>45383</v>
      </c>
      <c r="B548" s="1" t="str">
        <f t="shared" si="49"/>
        <v>abril</v>
      </c>
      <c r="C548" t="s">
        <v>105</v>
      </c>
      <c r="D548" t="s">
        <v>106</v>
      </c>
      <c r="E548" t="str">
        <f>+VLOOKUP(F548,'[1]DIVIPOLA MPIO'!$A$5:$B$1125,2,0)</f>
        <v>Tolima</v>
      </c>
      <c r="F548" t="s">
        <v>454</v>
      </c>
      <c r="G548" t="s">
        <v>136</v>
      </c>
      <c r="H548" t="s">
        <v>110</v>
      </c>
      <c r="I548" t="s">
        <v>92</v>
      </c>
      <c r="J548" t="s">
        <v>16</v>
      </c>
      <c r="K548" s="2">
        <v>12</v>
      </c>
      <c r="L548" s="2">
        <v>75</v>
      </c>
      <c r="M548" s="16">
        <v>3</v>
      </c>
      <c r="N548" s="29">
        <f t="shared" si="50"/>
        <v>1</v>
      </c>
      <c r="O548" s="30" t="str">
        <f t="shared" si="51"/>
        <v>3</v>
      </c>
      <c r="P548" s="30">
        <f t="shared" si="52"/>
        <v>0</v>
      </c>
      <c r="Q548" s="31">
        <f t="shared" si="53"/>
        <v>180</v>
      </c>
      <c r="R548" s="31">
        <f t="shared" si="54"/>
        <v>3</v>
      </c>
      <c r="U548" s="28"/>
      <c r="V548" s="28"/>
      <c r="W548" s="8"/>
      <c r="X548" s="6"/>
    </row>
    <row r="549" spans="1:24">
      <c r="A549" s="32">
        <v>45383</v>
      </c>
      <c r="B549" s="1" t="str">
        <f t="shared" si="49"/>
        <v>abril</v>
      </c>
      <c r="C549" t="s">
        <v>105</v>
      </c>
      <c r="D549" t="s">
        <v>106</v>
      </c>
      <c r="E549" t="str">
        <f>+VLOOKUP(F549,'[1]DIVIPOLA MPIO'!$A$5:$B$1125,2,0)</f>
        <v>Tolima</v>
      </c>
      <c r="F549" t="s">
        <v>454</v>
      </c>
      <c r="G549" t="s">
        <v>137</v>
      </c>
      <c r="H549" t="s">
        <v>110</v>
      </c>
      <c r="I549" t="s">
        <v>92</v>
      </c>
      <c r="J549" t="s">
        <v>16</v>
      </c>
      <c r="K549" s="2">
        <v>8</v>
      </c>
      <c r="L549" s="2">
        <v>50</v>
      </c>
      <c r="M549" s="16">
        <v>2</v>
      </c>
      <c r="N549" s="29">
        <f t="shared" si="50"/>
        <v>1</v>
      </c>
      <c r="O549" s="30" t="str">
        <f t="shared" si="51"/>
        <v>2</v>
      </c>
      <c r="P549" s="30">
        <f t="shared" si="52"/>
        <v>0</v>
      </c>
      <c r="Q549" s="31">
        <f t="shared" si="53"/>
        <v>120</v>
      </c>
      <c r="R549" s="31">
        <f t="shared" si="54"/>
        <v>2</v>
      </c>
      <c r="U549" s="28"/>
      <c r="V549" s="28"/>
      <c r="W549" s="8"/>
      <c r="X549" s="6"/>
    </row>
    <row r="550" spans="1:24">
      <c r="A550" s="32">
        <v>45383</v>
      </c>
      <c r="B550" s="1" t="str">
        <f t="shared" si="49"/>
        <v>abril</v>
      </c>
      <c r="C550" t="s">
        <v>105</v>
      </c>
      <c r="D550" t="s">
        <v>106</v>
      </c>
      <c r="E550" t="str">
        <f>+VLOOKUP(F550,'[1]DIVIPOLA MPIO'!$A$5:$B$1125,2,0)</f>
        <v>Tolima</v>
      </c>
      <c r="F550" t="s">
        <v>454</v>
      </c>
      <c r="G550" t="s">
        <v>137</v>
      </c>
      <c r="H550" t="s">
        <v>111</v>
      </c>
      <c r="I550" t="s">
        <v>92</v>
      </c>
      <c r="J550" t="s">
        <v>16</v>
      </c>
      <c r="K550" s="2">
        <v>16</v>
      </c>
      <c r="L550" s="2">
        <v>100</v>
      </c>
      <c r="M550" s="16">
        <v>4</v>
      </c>
      <c r="N550" s="29">
        <f t="shared" si="50"/>
        <v>1</v>
      </c>
      <c r="O550" s="30" t="str">
        <f t="shared" si="51"/>
        <v>4</v>
      </c>
      <c r="P550" s="30">
        <f t="shared" si="52"/>
        <v>0</v>
      </c>
      <c r="Q550" s="31">
        <f t="shared" si="53"/>
        <v>240</v>
      </c>
      <c r="R550" s="31">
        <f t="shared" si="54"/>
        <v>4</v>
      </c>
      <c r="U550" s="28"/>
      <c r="V550" s="28"/>
      <c r="W550" s="8"/>
      <c r="X550" s="6"/>
    </row>
    <row r="551" spans="1:24">
      <c r="A551" s="32">
        <v>45383</v>
      </c>
      <c r="B551" s="1" t="str">
        <f t="shared" si="49"/>
        <v>abril</v>
      </c>
      <c r="C551" t="s">
        <v>105</v>
      </c>
      <c r="D551" t="s">
        <v>106</v>
      </c>
      <c r="E551" t="str">
        <f>+VLOOKUP(F551,'[1]DIVIPOLA MPIO'!$A$5:$B$1125,2,0)</f>
        <v>Huila</v>
      </c>
      <c r="F551" t="s">
        <v>138</v>
      </c>
      <c r="G551" t="s">
        <v>139</v>
      </c>
      <c r="H551" t="s">
        <v>117</v>
      </c>
      <c r="I551" t="s">
        <v>92</v>
      </c>
      <c r="J551" t="s">
        <v>16</v>
      </c>
      <c r="K551" s="2">
        <v>2</v>
      </c>
      <c r="L551" s="2">
        <v>12.5</v>
      </c>
      <c r="M551" s="16">
        <v>30</v>
      </c>
      <c r="N551" s="29">
        <f t="shared" si="50"/>
        <v>2</v>
      </c>
      <c r="O551" s="30" t="str">
        <f t="shared" si="51"/>
        <v>30</v>
      </c>
      <c r="P551" s="30">
        <f t="shared" si="52"/>
        <v>0</v>
      </c>
      <c r="Q551" s="31">
        <f t="shared" si="53"/>
        <v>1800</v>
      </c>
      <c r="R551" s="31">
        <f t="shared" si="54"/>
        <v>30</v>
      </c>
      <c r="U551" s="28"/>
      <c r="V551" s="28"/>
      <c r="W551" s="8"/>
      <c r="X551" s="6"/>
    </row>
    <row r="552" spans="1:24">
      <c r="A552" s="32">
        <v>45383</v>
      </c>
      <c r="B552" s="1" t="str">
        <f t="shared" si="49"/>
        <v>abril</v>
      </c>
      <c r="C552" t="s">
        <v>105</v>
      </c>
      <c r="D552" t="s">
        <v>106</v>
      </c>
      <c r="E552" t="str">
        <f>+VLOOKUP(F552,'[1]DIVIPOLA MPIO'!$A$5:$B$1125,2,0)</f>
        <v>Huila</v>
      </c>
      <c r="F552" t="s">
        <v>138</v>
      </c>
      <c r="G552" t="s">
        <v>140</v>
      </c>
      <c r="H552" t="s">
        <v>117</v>
      </c>
      <c r="I552" t="s">
        <v>92</v>
      </c>
      <c r="J552" t="s">
        <v>16</v>
      </c>
      <c r="K552" s="2">
        <v>2</v>
      </c>
      <c r="L552" s="2">
        <v>12.5</v>
      </c>
      <c r="M552" s="16">
        <v>30</v>
      </c>
      <c r="N552" s="29">
        <f t="shared" si="50"/>
        <v>2</v>
      </c>
      <c r="O552" s="30" t="str">
        <f t="shared" si="51"/>
        <v>30</v>
      </c>
      <c r="P552" s="30">
        <f t="shared" si="52"/>
        <v>0</v>
      </c>
      <c r="Q552" s="31">
        <f t="shared" si="53"/>
        <v>1800</v>
      </c>
      <c r="R552" s="31">
        <f t="shared" si="54"/>
        <v>30</v>
      </c>
      <c r="U552" s="28"/>
      <c r="V552" s="28"/>
      <c r="W552" s="8"/>
      <c r="X552" s="6"/>
    </row>
    <row r="553" spans="1:24">
      <c r="A553" s="32">
        <v>45383</v>
      </c>
      <c r="B553" s="1" t="str">
        <f t="shared" si="49"/>
        <v>abril</v>
      </c>
      <c r="C553" t="s">
        <v>105</v>
      </c>
      <c r="D553" t="s">
        <v>106</v>
      </c>
      <c r="E553" t="str">
        <f>+VLOOKUP(F553,'[1]DIVIPOLA MPIO'!$A$5:$B$1125,2,0)</f>
        <v>Tolima</v>
      </c>
      <c r="F553" t="s">
        <v>141</v>
      </c>
      <c r="G553" t="s">
        <v>142</v>
      </c>
      <c r="H553" t="s">
        <v>110</v>
      </c>
      <c r="I553" t="s">
        <v>92</v>
      </c>
      <c r="J553" t="s">
        <v>16</v>
      </c>
      <c r="K553" s="2">
        <v>12</v>
      </c>
      <c r="L553" s="2">
        <v>75</v>
      </c>
      <c r="M553" s="16">
        <v>3</v>
      </c>
      <c r="N553" s="29">
        <f t="shared" si="50"/>
        <v>1</v>
      </c>
      <c r="O553" s="30" t="str">
        <f t="shared" si="51"/>
        <v>3</v>
      </c>
      <c r="P553" s="30">
        <f t="shared" si="52"/>
        <v>0</v>
      </c>
      <c r="Q553" s="31">
        <f t="shared" si="53"/>
        <v>180</v>
      </c>
      <c r="R553" s="31">
        <f t="shared" si="54"/>
        <v>3</v>
      </c>
      <c r="U553" s="28"/>
      <c r="V553" s="28"/>
      <c r="W553" s="8"/>
      <c r="X553" s="6"/>
    </row>
    <row r="554" spans="1:24">
      <c r="A554" s="32">
        <v>45383</v>
      </c>
      <c r="B554" s="1" t="str">
        <f t="shared" si="49"/>
        <v>abril</v>
      </c>
      <c r="C554" t="s">
        <v>105</v>
      </c>
      <c r="D554" t="s">
        <v>106</v>
      </c>
      <c r="E554" t="str">
        <f>+VLOOKUP(F554,'[1]DIVIPOLA MPIO'!$A$5:$B$1125,2,0)</f>
        <v>Tolima</v>
      </c>
      <c r="F554" t="s">
        <v>141</v>
      </c>
      <c r="G554" t="s">
        <v>143</v>
      </c>
      <c r="H554" t="s">
        <v>109</v>
      </c>
      <c r="I554" t="s">
        <v>92</v>
      </c>
      <c r="J554" t="s">
        <v>16</v>
      </c>
      <c r="K554" s="2">
        <v>32</v>
      </c>
      <c r="L554" s="2">
        <v>200</v>
      </c>
      <c r="M554" s="16">
        <v>8</v>
      </c>
      <c r="N554" s="29">
        <f t="shared" si="50"/>
        <v>1</v>
      </c>
      <c r="O554" s="30" t="str">
        <f t="shared" si="51"/>
        <v>8</v>
      </c>
      <c r="P554" s="30">
        <f t="shared" si="52"/>
        <v>0</v>
      </c>
      <c r="Q554" s="31">
        <f t="shared" si="53"/>
        <v>480</v>
      </c>
      <c r="R554" s="31">
        <f t="shared" si="54"/>
        <v>8</v>
      </c>
      <c r="U554" s="28"/>
      <c r="V554" s="28"/>
      <c r="W554" s="8"/>
      <c r="X554" s="6"/>
    </row>
    <row r="555" spans="1:24">
      <c r="A555" s="32">
        <v>45383</v>
      </c>
      <c r="B555" s="1" t="str">
        <f t="shared" si="49"/>
        <v>abril</v>
      </c>
      <c r="C555" t="s">
        <v>105</v>
      </c>
      <c r="D555" t="s">
        <v>106</v>
      </c>
      <c r="E555" t="str">
        <f>+VLOOKUP(F555,'[1]DIVIPOLA MPIO'!$A$5:$B$1125,2,0)</f>
        <v>Tolima</v>
      </c>
      <c r="F555" t="s">
        <v>141</v>
      </c>
      <c r="G555" t="s">
        <v>143</v>
      </c>
      <c r="H555" t="s">
        <v>110</v>
      </c>
      <c r="I555" t="s">
        <v>92</v>
      </c>
      <c r="J555" t="s">
        <v>16</v>
      </c>
      <c r="K555" s="2">
        <v>32</v>
      </c>
      <c r="L555" s="2">
        <v>200</v>
      </c>
      <c r="M555" s="16">
        <v>8</v>
      </c>
      <c r="N555" s="29">
        <f t="shared" si="50"/>
        <v>1</v>
      </c>
      <c r="O555" s="30" t="str">
        <f t="shared" si="51"/>
        <v>8</v>
      </c>
      <c r="P555" s="30">
        <f t="shared" si="52"/>
        <v>0</v>
      </c>
      <c r="Q555" s="31">
        <f t="shared" si="53"/>
        <v>480</v>
      </c>
      <c r="R555" s="31">
        <f t="shared" si="54"/>
        <v>8</v>
      </c>
      <c r="U555" s="28"/>
      <c r="V555" s="28"/>
      <c r="W555" s="8"/>
      <c r="X555" s="6"/>
    </row>
    <row r="556" spans="1:24">
      <c r="A556" s="32">
        <v>45383</v>
      </c>
      <c r="B556" s="1" t="str">
        <f t="shared" si="49"/>
        <v>abril</v>
      </c>
      <c r="C556" t="s">
        <v>105</v>
      </c>
      <c r="D556" t="s">
        <v>106</v>
      </c>
      <c r="E556" t="str">
        <f>+VLOOKUP(F556,'[1]DIVIPOLA MPIO'!$A$5:$B$1125,2,0)</f>
        <v>Huila</v>
      </c>
      <c r="F556" t="s">
        <v>145</v>
      </c>
      <c r="G556" t="s">
        <v>146</v>
      </c>
      <c r="H556" t="s">
        <v>117</v>
      </c>
      <c r="I556" t="s">
        <v>92</v>
      </c>
      <c r="J556" t="s">
        <v>16</v>
      </c>
      <c r="K556" s="2">
        <v>14</v>
      </c>
      <c r="L556" s="2">
        <v>87.5</v>
      </c>
      <c r="M556" s="16">
        <v>330</v>
      </c>
      <c r="N556" s="29">
        <f t="shared" si="50"/>
        <v>3</v>
      </c>
      <c r="O556" s="30" t="str">
        <f t="shared" si="51"/>
        <v>33</v>
      </c>
      <c r="P556" s="30" t="str">
        <f t="shared" si="52"/>
        <v>0</v>
      </c>
      <c r="Q556" s="31">
        <f t="shared" si="53"/>
        <v>1980</v>
      </c>
      <c r="R556" s="31">
        <f t="shared" si="54"/>
        <v>33</v>
      </c>
      <c r="U556" s="28"/>
      <c r="V556" s="28"/>
      <c r="W556" s="8"/>
      <c r="X556" s="6"/>
    </row>
    <row r="557" spans="1:24">
      <c r="A557" s="32">
        <v>45383</v>
      </c>
      <c r="B557" s="1" t="str">
        <f t="shared" si="49"/>
        <v>abril</v>
      </c>
      <c r="C557" t="s">
        <v>105</v>
      </c>
      <c r="D557" t="s">
        <v>106</v>
      </c>
      <c r="E557" t="str">
        <f>+VLOOKUP(F557,'[1]DIVIPOLA MPIO'!$A$5:$B$1125,2,0)</f>
        <v>Tolima</v>
      </c>
      <c r="F557" t="s">
        <v>149</v>
      </c>
      <c r="G557" t="s">
        <v>150</v>
      </c>
      <c r="H557" t="s">
        <v>109</v>
      </c>
      <c r="I557" t="s">
        <v>92</v>
      </c>
      <c r="J557" t="s">
        <v>16</v>
      </c>
      <c r="K557" s="2">
        <v>8</v>
      </c>
      <c r="L557" s="2">
        <v>50</v>
      </c>
      <c r="M557" s="16">
        <v>2</v>
      </c>
      <c r="N557" s="29">
        <f t="shared" si="50"/>
        <v>1</v>
      </c>
      <c r="O557" s="30" t="str">
        <f t="shared" si="51"/>
        <v>2</v>
      </c>
      <c r="P557" s="30">
        <f t="shared" si="52"/>
        <v>0</v>
      </c>
      <c r="Q557" s="31">
        <f t="shared" si="53"/>
        <v>120</v>
      </c>
      <c r="R557" s="31">
        <f t="shared" si="54"/>
        <v>2</v>
      </c>
      <c r="U557" s="28"/>
      <c r="V557" s="28"/>
      <c r="W557" s="8"/>
      <c r="X557" s="6"/>
    </row>
    <row r="558" spans="1:24">
      <c r="A558" s="32">
        <v>45383</v>
      </c>
      <c r="B558" s="1" t="str">
        <f t="shared" si="49"/>
        <v>abril</v>
      </c>
      <c r="C558" t="s">
        <v>346</v>
      </c>
      <c r="D558" t="s">
        <v>347</v>
      </c>
      <c r="E558" t="str">
        <f>+VLOOKUP(F558,'[1]DIVIPOLA MPIO'!$A$5:$B$1125,2,0)</f>
        <v>Casanare</v>
      </c>
      <c r="F558" t="s">
        <v>463</v>
      </c>
      <c r="G558" t="s">
        <v>348</v>
      </c>
      <c r="H558" t="s">
        <v>349</v>
      </c>
      <c r="I558" t="s">
        <v>15</v>
      </c>
      <c r="J558" t="s">
        <v>16</v>
      </c>
      <c r="K558" s="2">
        <v>3</v>
      </c>
      <c r="L558" s="2">
        <v>300</v>
      </c>
      <c r="M558" s="16">
        <v>5</v>
      </c>
      <c r="N558" s="29">
        <f t="shared" si="50"/>
        <v>1</v>
      </c>
      <c r="O558" s="30" t="str">
        <f t="shared" si="51"/>
        <v>5</v>
      </c>
      <c r="P558" s="30">
        <f t="shared" si="52"/>
        <v>0</v>
      </c>
      <c r="Q558" s="31">
        <f t="shared" si="53"/>
        <v>300</v>
      </c>
      <c r="R558" s="31">
        <f t="shared" si="54"/>
        <v>5</v>
      </c>
      <c r="U558" s="28"/>
      <c r="V558" s="28"/>
      <c r="W558" s="8"/>
      <c r="X558" s="6"/>
    </row>
    <row r="559" spans="1:24">
      <c r="A559" s="32">
        <v>45383</v>
      </c>
      <c r="B559" s="1" t="str">
        <f t="shared" si="49"/>
        <v>abril</v>
      </c>
      <c r="C559" t="s">
        <v>151</v>
      </c>
      <c r="D559" t="s">
        <v>152</v>
      </c>
      <c r="E559" t="str">
        <f>+VLOOKUP(F559,'[1]DIVIPOLA MPIO'!$A$5:$B$1125,2,0)</f>
        <v>Casanare</v>
      </c>
      <c r="F559" t="s">
        <v>458</v>
      </c>
      <c r="G559" t="s">
        <v>154</v>
      </c>
      <c r="H559" t="s">
        <v>350</v>
      </c>
      <c r="I559" t="s">
        <v>15</v>
      </c>
      <c r="J559" t="s">
        <v>16</v>
      </c>
      <c r="K559" s="2">
        <v>3</v>
      </c>
      <c r="L559" s="2">
        <v>690</v>
      </c>
      <c r="M559" s="16">
        <v>1130</v>
      </c>
      <c r="N559" s="29">
        <f t="shared" si="50"/>
        <v>4</v>
      </c>
      <c r="O559" s="30" t="str">
        <f t="shared" si="51"/>
        <v>11</v>
      </c>
      <c r="P559" s="30" t="str">
        <f t="shared" si="52"/>
        <v>30</v>
      </c>
      <c r="Q559" s="31">
        <f t="shared" si="53"/>
        <v>690</v>
      </c>
      <c r="R559" s="31">
        <f t="shared" si="54"/>
        <v>11.5</v>
      </c>
      <c r="U559" s="28"/>
      <c r="V559" s="28"/>
      <c r="W559" s="8"/>
      <c r="X559" s="6"/>
    </row>
    <row r="560" spans="1:24">
      <c r="A560" s="32">
        <v>45383</v>
      </c>
      <c r="B560" s="1" t="str">
        <f t="shared" si="49"/>
        <v>abril</v>
      </c>
      <c r="C560" t="s">
        <v>151</v>
      </c>
      <c r="D560" t="s">
        <v>152</v>
      </c>
      <c r="E560" t="str">
        <f>+VLOOKUP(F560,'[1]DIVIPOLA MPIO'!$A$5:$B$1125,2,0)</f>
        <v>Casanare</v>
      </c>
      <c r="F560" t="s">
        <v>458</v>
      </c>
      <c r="G560" t="s">
        <v>154</v>
      </c>
      <c r="H560" t="s">
        <v>155</v>
      </c>
      <c r="I560" t="s">
        <v>15</v>
      </c>
      <c r="J560" t="s">
        <v>16</v>
      </c>
      <c r="K560" s="2">
        <v>11</v>
      </c>
      <c r="L560" s="2">
        <v>690</v>
      </c>
      <c r="M560" s="16">
        <v>2830</v>
      </c>
      <c r="N560" s="29">
        <f t="shared" si="50"/>
        <v>4</v>
      </c>
      <c r="O560" s="30" t="str">
        <f t="shared" si="51"/>
        <v>28</v>
      </c>
      <c r="P560" s="30" t="str">
        <f t="shared" si="52"/>
        <v>30</v>
      </c>
      <c r="Q560" s="31">
        <f t="shared" si="53"/>
        <v>1710</v>
      </c>
      <c r="R560" s="31">
        <f t="shared" si="54"/>
        <v>28.5</v>
      </c>
      <c r="U560" s="28"/>
      <c r="V560" s="28"/>
      <c r="W560" s="8"/>
      <c r="X560" s="6"/>
    </row>
    <row r="561" spans="1:24">
      <c r="A561" s="32">
        <v>45383</v>
      </c>
      <c r="B561" s="1" t="str">
        <f t="shared" si="49"/>
        <v>abril</v>
      </c>
      <c r="C561" t="s">
        <v>151</v>
      </c>
      <c r="D561" t="s">
        <v>152</v>
      </c>
      <c r="E561" t="str">
        <f>+VLOOKUP(F561,'[1]DIVIPOLA MPIO'!$A$5:$B$1125,2,0)</f>
        <v>Casanare</v>
      </c>
      <c r="F561" t="s">
        <v>458</v>
      </c>
      <c r="G561" t="s">
        <v>154</v>
      </c>
      <c r="H561" t="s">
        <v>351</v>
      </c>
      <c r="I561" t="s">
        <v>157</v>
      </c>
      <c r="J561" t="s">
        <v>16</v>
      </c>
      <c r="K561" s="2">
        <v>3</v>
      </c>
      <c r="L561" s="2">
        <v>360</v>
      </c>
      <c r="M561" s="16">
        <v>6</v>
      </c>
      <c r="N561" s="29">
        <f t="shared" si="50"/>
        <v>1</v>
      </c>
      <c r="O561" s="30" t="str">
        <f t="shared" si="51"/>
        <v>6</v>
      </c>
      <c r="P561" s="30">
        <f t="shared" si="52"/>
        <v>0</v>
      </c>
      <c r="Q561" s="31">
        <f t="shared" si="53"/>
        <v>360</v>
      </c>
      <c r="R561" s="31">
        <f t="shared" si="54"/>
        <v>6</v>
      </c>
      <c r="U561" s="28"/>
      <c r="V561" s="28"/>
      <c r="W561" s="8"/>
      <c r="X561" s="6"/>
    </row>
    <row r="562" spans="1:24">
      <c r="A562" s="32">
        <v>45383</v>
      </c>
      <c r="B562" s="1" t="str">
        <f t="shared" si="49"/>
        <v>abril</v>
      </c>
      <c r="C562" t="s">
        <v>151</v>
      </c>
      <c r="D562" t="s">
        <v>152</v>
      </c>
      <c r="E562" t="str">
        <f>+VLOOKUP(F562,'[1]DIVIPOLA MPIO'!$A$5:$B$1125,2,0)</f>
        <v>Casanare</v>
      </c>
      <c r="F562" t="s">
        <v>458</v>
      </c>
      <c r="G562" t="s">
        <v>154</v>
      </c>
      <c r="H562" t="s">
        <v>156</v>
      </c>
      <c r="I562" t="s">
        <v>157</v>
      </c>
      <c r="J562" t="s">
        <v>16</v>
      </c>
      <c r="K562" s="2">
        <v>10</v>
      </c>
      <c r="L562" s="2">
        <v>2340</v>
      </c>
      <c r="M562" s="16">
        <v>39</v>
      </c>
      <c r="N562" s="29">
        <f t="shared" si="50"/>
        <v>2</v>
      </c>
      <c r="O562" s="30" t="str">
        <f t="shared" si="51"/>
        <v>39</v>
      </c>
      <c r="P562" s="30">
        <f t="shared" si="52"/>
        <v>0</v>
      </c>
      <c r="Q562" s="31">
        <f t="shared" si="53"/>
        <v>2340</v>
      </c>
      <c r="R562" s="31">
        <f t="shared" si="54"/>
        <v>39</v>
      </c>
      <c r="U562" s="28"/>
      <c r="V562" s="28"/>
      <c r="W562" s="8"/>
      <c r="X562" s="6"/>
    </row>
    <row r="563" spans="1:24">
      <c r="A563" s="32">
        <v>45383</v>
      </c>
      <c r="B563" s="1" t="str">
        <f t="shared" si="49"/>
        <v>abril</v>
      </c>
      <c r="C563" t="s">
        <v>151</v>
      </c>
      <c r="D563" t="s">
        <v>152</v>
      </c>
      <c r="E563" t="str">
        <f>+VLOOKUP(F563,'[1]DIVIPOLA MPIO'!$A$5:$B$1125,2,0)</f>
        <v>Meta</v>
      </c>
      <c r="F563" t="s">
        <v>456</v>
      </c>
      <c r="G563" t="s">
        <v>154</v>
      </c>
      <c r="H563" t="s">
        <v>352</v>
      </c>
      <c r="I563" t="s">
        <v>15</v>
      </c>
      <c r="J563" t="s">
        <v>16</v>
      </c>
      <c r="K563" s="2">
        <v>4</v>
      </c>
      <c r="L563" s="2">
        <v>270</v>
      </c>
      <c r="M563" s="16">
        <v>430</v>
      </c>
      <c r="N563" s="29">
        <f t="shared" si="50"/>
        <v>3</v>
      </c>
      <c r="O563" s="30" t="str">
        <f t="shared" si="51"/>
        <v>43</v>
      </c>
      <c r="P563" s="30" t="str">
        <f t="shared" si="52"/>
        <v>0</v>
      </c>
      <c r="Q563" s="31">
        <f t="shared" si="53"/>
        <v>2580</v>
      </c>
      <c r="R563" s="31">
        <f t="shared" si="54"/>
        <v>43</v>
      </c>
      <c r="U563" s="28"/>
      <c r="V563" s="28"/>
      <c r="W563" s="8"/>
      <c r="X563" s="6"/>
    </row>
    <row r="564" spans="1:24">
      <c r="A564" s="32">
        <v>45383</v>
      </c>
      <c r="B564" s="1" t="str">
        <f t="shared" si="49"/>
        <v>abril</v>
      </c>
      <c r="C564" t="s">
        <v>151</v>
      </c>
      <c r="D564" t="s">
        <v>152</v>
      </c>
      <c r="E564" t="str">
        <f>+VLOOKUP(F564,'[1]DIVIPOLA MPIO'!$A$5:$B$1125,2,0)</f>
        <v>Meta</v>
      </c>
      <c r="F564" t="s">
        <v>456</v>
      </c>
      <c r="G564" t="s">
        <v>159</v>
      </c>
      <c r="H564" t="s">
        <v>160</v>
      </c>
      <c r="I564" t="s">
        <v>15</v>
      </c>
      <c r="J564" t="s">
        <v>16</v>
      </c>
      <c r="K564" s="2">
        <v>25</v>
      </c>
      <c r="L564" s="2">
        <v>4230</v>
      </c>
      <c r="M564" s="16">
        <v>7030</v>
      </c>
      <c r="N564" s="29">
        <f t="shared" si="50"/>
        <v>4</v>
      </c>
      <c r="O564" s="30" t="str">
        <f t="shared" si="51"/>
        <v>70</v>
      </c>
      <c r="P564" s="30" t="str">
        <f t="shared" si="52"/>
        <v>30</v>
      </c>
      <c r="Q564" s="31">
        <f t="shared" si="53"/>
        <v>4230</v>
      </c>
      <c r="R564" s="31">
        <f t="shared" si="54"/>
        <v>70.5</v>
      </c>
      <c r="U564" s="28"/>
      <c r="V564" s="28"/>
      <c r="W564" s="8"/>
      <c r="X564" s="6"/>
    </row>
    <row r="565" spans="1:24">
      <c r="A565" s="32">
        <v>45383</v>
      </c>
      <c r="B565" s="1" t="str">
        <f t="shared" si="49"/>
        <v>abril</v>
      </c>
      <c r="C565" t="s">
        <v>151</v>
      </c>
      <c r="D565" t="s">
        <v>152</v>
      </c>
      <c r="E565" t="str">
        <f>+VLOOKUP(F565,'[1]DIVIPOLA MPIO'!$A$5:$B$1125,2,0)</f>
        <v>Meta</v>
      </c>
      <c r="F565" t="s">
        <v>456</v>
      </c>
      <c r="G565" t="s">
        <v>159</v>
      </c>
      <c r="H565" t="s">
        <v>161</v>
      </c>
      <c r="I565" t="s">
        <v>15</v>
      </c>
      <c r="J565" t="s">
        <v>16</v>
      </c>
      <c r="K565" s="2">
        <v>15</v>
      </c>
      <c r="L565" s="2">
        <v>3090</v>
      </c>
      <c r="M565" s="16">
        <v>5130</v>
      </c>
      <c r="N565" s="29">
        <f t="shared" si="50"/>
        <v>4</v>
      </c>
      <c r="O565" s="30" t="str">
        <f t="shared" si="51"/>
        <v>51</v>
      </c>
      <c r="P565" s="30" t="str">
        <f t="shared" si="52"/>
        <v>30</v>
      </c>
      <c r="Q565" s="31">
        <f t="shared" si="53"/>
        <v>3090</v>
      </c>
      <c r="R565" s="31">
        <f t="shared" si="54"/>
        <v>51.5</v>
      </c>
      <c r="U565" s="28"/>
      <c r="V565" s="28"/>
      <c r="W565" s="8"/>
      <c r="X565" s="6"/>
    </row>
    <row r="566" spans="1:24">
      <c r="A566" s="32">
        <v>45383</v>
      </c>
      <c r="B566" s="1" t="str">
        <f t="shared" si="49"/>
        <v>abril</v>
      </c>
      <c r="C566" t="s">
        <v>167</v>
      </c>
      <c r="D566" t="s">
        <v>168</v>
      </c>
      <c r="E566" t="str">
        <f>+VLOOKUP(F566,'[1]DIVIPOLA MPIO'!$A$5:$B$1125,2,0)</f>
        <v>Casanare</v>
      </c>
      <c r="F566" t="s">
        <v>338</v>
      </c>
      <c r="G566" t="s">
        <v>353</v>
      </c>
      <c r="H566" t="s">
        <v>354</v>
      </c>
      <c r="I566" t="s">
        <v>15</v>
      </c>
      <c r="J566" t="s">
        <v>16</v>
      </c>
      <c r="K566" s="2">
        <v>142</v>
      </c>
      <c r="L566" s="2">
        <v>1979</v>
      </c>
      <c r="M566" s="16">
        <v>36</v>
      </c>
      <c r="N566" s="29">
        <f t="shared" si="50"/>
        <v>2</v>
      </c>
      <c r="O566" s="30" t="str">
        <f t="shared" si="51"/>
        <v>36</v>
      </c>
      <c r="P566" s="30">
        <f t="shared" si="52"/>
        <v>0</v>
      </c>
      <c r="Q566" s="31">
        <f t="shared" si="53"/>
        <v>2160</v>
      </c>
      <c r="R566" s="31">
        <f t="shared" si="54"/>
        <v>36</v>
      </c>
      <c r="U566" s="28"/>
      <c r="V566" s="28"/>
      <c r="W566" s="8"/>
      <c r="X566" s="6"/>
    </row>
    <row r="567" spans="1:24">
      <c r="A567" s="32">
        <v>45383</v>
      </c>
      <c r="B567" s="1" t="str">
        <f t="shared" si="49"/>
        <v>abril</v>
      </c>
      <c r="C567" t="s">
        <v>167</v>
      </c>
      <c r="D567" t="s">
        <v>168</v>
      </c>
      <c r="E567" t="str">
        <f>+VLOOKUP(F567,'[1]DIVIPOLA MPIO'!$A$5:$B$1125,2,0)</f>
        <v>Casanare</v>
      </c>
      <c r="F567" t="s">
        <v>338</v>
      </c>
      <c r="G567" t="s">
        <v>353</v>
      </c>
      <c r="H567" t="s">
        <v>171</v>
      </c>
      <c r="I567" t="s">
        <v>92</v>
      </c>
      <c r="J567" t="s">
        <v>16</v>
      </c>
      <c r="K567" s="2">
        <v>298</v>
      </c>
      <c r="L567" s="2">
        <v>4163</v>
      </c>
      <c r="M567" s="16">
        <v>74</v>
      </c>
      <c r="N567" s="29">
        <f t="shared" si="50"/>
        <v>2</v>
      </c>
      <c r="O567" s="30" t="str">
        <f t="shared" si="51"/>
        <v>74</v>
      </c>
      <c r="P567" s="30">
        <f t="shared" si="52"/>
        <v>0</v>
      </c>
      <c r="Q567" s="31">
        <f t="shared" si="53"/>
        <v>4440</v>
      </c>
      <c r="R567" s="31">
        <f t="shared" si="54"/>
        <v>74</v>
      </c>
      <c r="U567" s="28"/>
      <c r="V567" s="28"/>
      <c r="W567" s="8"/>
      <c r="X567" s="6"/>
    </row>
    <row r="568" spans="1:24">
      <c r="A568" s="32">
        <v>45383</v>
      </c>
      <c r="B568" s="1" t="str">
        <f t="shared" si="49"/>
        <v>abril</v>
      </c>
      <c r="C568" t="s">
        <v>167</v>
      </c>
      <c r="D568" t="s">
        <v>168</v>
      </c>
      <c r="E568" t="str">
        <f>+VLOOKUP(F568,'[1]DIVIPOLA MPIO'!$A$5:$B$1125,2,0)</f>
        <v>Casanare</v>
      </c>
      <c r="F568" t="s">
        <v>338</v>
      </c>
      <c r="G568" t="s">
        <v>170</v>
      </c>
      <c r="H568" t="s">
        <v>354</v>
      </c>
      <c r="I568" t="s">
        <v>15</v>
      </c>
      <c r="J568" t="s">
        <v>16</v>
      </c>
      <c r="K568" s="2">
        <v>8</v>
      </c>
      <c r="L568" s="2">
        <v>122</v>
      </c>
      <c r="M568" s="16">
        <v>230</v>
      </c>
      <c r="N568" s="29">
        <f t="shared" si="50"/>
        <v>3</v>
      </c>
      <c r="O568" s="30" t="str">
        <f t="shared" si="51"/>
        <v>23</v>
      </c>
      <c r="P568" s="30" t="str">
        <f t="shared" si="52"/>
        <v>0</v>
      </c>
      <c r="Q568" s="31">
        <f t="shared" si="53"/>
        <v>1380</v>
      </c>
      <c r="R568" s="31">
        <f t="shared" si="54"/>
        <v>23</v>
      </c>
      <c r="U568" s="28"/>
      <c r="V568" s="28"/>
      <c r="W568" s="8"/>
      <c r="X568" s="6"/>
    </row>
    <row r="569" spans="1:24">
      <c r="A569" s="32">
        <v>45383</v>
      </c>
      <c r="B569" s="1" t="str">
        <f t="shared" si="49"/>
        <v>abril</v>
      </c>
      <c r="C569" t="s">
        <v>167</v>
      </c>
      <c r="D569" t="s">
        <v>168</v>
      </c>
      <c r="E569" t="str">
        <f>+VLOOKUP(F569,'[1]DIVIPOLA MPIO'!$A$5:$B$1125,2,0)</f>
        <v>Meta</v>
      </c>
      <c r="F569" t="s">
        <v>169</v>
      </c>
      <c r="G569" t="s">
        <v>170</v>
      </c>
      <c r="H569" t="s">
        <v>355</v>
      </c>
      <c r="I569" t="s">
        <v>92</v>
      </c>
      <c r="J569" t="s">
        <v>16</v>
      </c>
      <c r="K569" s="2">
        <v>48</v>
      </c>
      <c r="L569" s="2">
        <v>671</v>
      </c>
      <c r="M569" s="16">
        <v>1230</v>
      </c>
      <c r="N569" s="29">
        <f t="shared" si="50"/>
        <v>4</v>
      </c>
      <c r="O569" s="30" t="str">
        <f t="shared" si="51"/>
        <v>12</v>
      </c>
      <c r="P569" s="30" t="str">
        <f t="shared" si="52"/>
        <v>30</v>
      </c>
      <c r="Q569" s="31">
        <f t="shared" si="53"/>
        <v>750</v>
      </c>
      <c r="R569" s="31">
        <f t="shared" si="54"/>
        <v>12.5</v>
      </c>
      <c r="U569" s="28"/>
      <c r="V569" s="28"/>
      <c r="W569" s="8"/>
      <c r="X569" s="6"/>
    </row>
    <row r="570" spans="1:24">
      <c r="A570" s="32">
        <v>45383</v>
      </c>
      <c r="B570" s="1" t="str">
        <f t="shared" si="49"/>
        <v>abril</v>
      </c>
      <c r="C570" t="s">
        <v>167</v>
      </c>
      <c r="D570" t="s">
        <v>168</v>
      </c>
      <c r="E570" t="str">
        <f>+VLOOKUP(F570,'[1]DIVIPOLA MPIO'!$A$5:$B$1125,2,0)</f>
        <v>Meta</v>
      </c>
      <c r="F570" t="s">
        <v>169</v>
      </c>
      <c r="G570" t="s">
        <v>170</v>
      </c>
      <c r="H570" t="s">
        <v>171</v>
      </c>
      <c r="I570" t="s">
        <v>92</v>
      </c>
      <c r="J570" t="s">
        <v>16</v>
      </c>
      <c r="K570" s="2">
        <v>11</v>
      </c>
      <c r="L570" s="2">
        <v>142</v>
      </c>
      <c r="M570" s="16">
        <v>3</v>
      </c>
      <c r="N570" s="29">
        <f t="shared" si="50"/>
        <v>1</v>
      </c>
      <c r="O570" s="30" t="str">
        <f t="shared" si="51"/>
        <v>3</v>
      </c>
      <c r="P570" s="30">
        <f t="shared" si="52"/>
        <v>0</v>
      </c>
      <c r="Q570" s="31">
        <f t="shared" si="53"/>
        <v>180</v>
      </c>
      <c r="R570" s="31">
        <f t="shared" si="54"/>
        <v>3</v>
      </c>
      <c r="U570" s="28"/>
      <c r="V570" s="28"/>
      <c r="W570" s="8"/>
      <c r="X570" s="6"/>
    </row>
    <row r="571" spans="1:24">
      <c r="A571" s="32">
        <v>45383</v>
      </c>
      <c r="B571" s="1" t="str">
        <f t="shared" si="49"/>
        <v>abril</v>
      </c>
      <c r="C571" t="s">
        <v>356</v>
      </c>
      <c r="D571" t="s">
        <v>357</v>
      </c>
      <c r="E571" t="str">
        <f>+VLOOKUP(F571,'[1]DIVIPOLA MPIO'!$A$5:$B$1125,2,0)</f>
        <v>Meta</v>
      </c>
      <c r="F571" t="s">
        <v>358</v>
      </c>
      <c r="G571" t="s">
        <v>359</v>
      </c>
      <c r="H571" t="s">
        <v>360</v>
      </c>
      <c r="I571" t="s">
        <v>15</v>
      </c>
      <c r="J571" t="s">
        <v>16</v>
      </c>
      <c r="K571" s="2">
        <v>4</v>
      </c>
      <c r="L571" s="2">
        <v>144</v>
      </c>
      <c r="M571" s="16">
        <v>2</v>
      </c>
      <c r="N571" s="29">
        <f t="shared" si="50"/>
        <v>1</v>
      </c>
      <c r="O571" s="30" t="str">
        <f t="shared" si="51"/>
        <v>2</v>
      </c>
      <c r="P571" s="30">
        <f t="shared" si="52"/>
        <v>0</v>
      </c>
      <c r="Q571" s="31">
        <f t="shared" si="53"/>
        <v>120</v>
      </c>
      <c r="R571" s="31">
        <f t="shared" si="54"/>
        <v>2</v>
      </c>
      <c r="U571" s="28"/>
      <c r="V571" s="28"/>
      <c r="W571" s="8"/>
      <c r="X571" s="6"/>
    </row>
    <row r="572" spans="1:24">
      <c r="A572" s="32">
        <v>45383</v>
      </c>
      <c r="B572" s="1" t="str">
        <f t="shared" si="49"/>
        <v>abril</v>
      </c>
      <c r="C572" t="s">
        <v>356</v>
      </c>
      <c r="D572" t="s">
        <v>357</v>
      </c>
      <c r="E572" t="str">
        <f>+VLOOKUP(F572,'[1]DIVIPOLA MPIO'!$A$5:$B$1125,2,0)</f>
        <v>Meta</v>
      </c>
      <c r="F572" t="s">
        <v>456</v>
      </c>
      <c r="G572" t="s">
        <v>361</v>
      </c>
      <c r="H572" t="s">
        <v>360</v>
      </c>
      <c r="I572" t="s">
        <v>15</v>
      </c>
      <c r="J572" t="s">
        <v>16</v>
      </c>
      <c r="K572" s="2">
        <v>100</v>
      </c>
      <c r="L572" s="2">
        <v>2678</v>
      </c>
      <c r="M572" s="16">
        <v>42</v>
      </c>
      <c r="N572" s="29">
        <f t="shared" si="50"/>
        <v>2</v>
      </c>
      <c r="O572" s="30" t="str">
        <f t="shared" si="51"/>
        <v>42</v>
      </c>
      <c r="P572" s="30">
        <f t="shared" si="52"/>
        <v>0</v>
      </c>
      <c r="Q572" s="31">
        <f t="shared" si="53"/>
        <v>2520</v>
      </c>
      <c r="R572" s="31">
        <f t="shared" si="54"/>
        <v>42</v>
      </c>
      <c r="U572" s="28"/>
      <c r="V572" s="28"/>
      <c r="W572" s="8"/>
      <c r="X572" s="6"/>
    </row>
    <row r="573" spans="1:24">
      <c r="A573" s="32">
        <v>45383</v>
      </c>
      <c r="B573" s="1" t="str">
        <f t="shared" si="49"/>
        <v>abril</v>
      </c>
      <c r="C573" t="s">
        <v>281</v>
      </c>
      <c r="D573" t="s">
        <v>282</v>
      </c>
      <c r="E573" t="str">
        <f>+VLOOKUP(F573,'[1]DIVIPOLA MPIO'!$A$5:$B$1125,2,0)</f>
        <v>Meta</v>
      </c>
      <c r="F573" t="s">
        <v>358</v>
      </c>
      <c r="G573" t="s">
        <v>362</v>
      </c>
      <c r="H573" t="s">
        <v>363</v>
      </c>
      <c r="I573" t="s">
        <v>15</v>
      </c>
      <c r="J573" t="s">
        <v>16</v>
      </c>
      <c r="K573" s="2">
        <v>11</v>
      </c>
      <c r="L573" s="2">
        <v>320</v>
      </c>
      <c r="M573" s="16">
        <v>8</v>
      </c>
      <c r="N573" s="29">
        <f t="shared" si="50"/>
        <v>1</v>
      </c>
      <c r="O573" s="30" t="str">
        <f t="shared" si="51"/>
        <v>8</v>
      </c>
      <c r="P573" s="30">
        <f t="shared" si="52"/>
        <v>0</v>
      </c>
      <c r="Q573" s="31">
        <f t="shared" si="53"/>
        <v>480</v>
      </c>
      <c r="R573" s="31">
        <f t="shared" si="54"/>
        <v>8</v>
      </c>
      <c r="U573" s="28"/>
      <c r="V573" s="28"/>
      <c r="W573" s="8"/>
      <c r="X573" s="6"/>
    </row>
    <row r="574" spans="1:24">
      <c r="A574" s="32">
        <v>45383</v>
      </c>
      <c r="B574" s="1" t="str">
        <f t="shared" si="49"/>
        <v>abril</v>
      </c>
      <c r="C574" t="s">
        <v>172</v>
      </c>
      <c r="D574" t="s">
        <v>173</v>
      </c>
      <c r="E574" t="str">
        <f>+VLOOKUP(F574,'[1]DIVIPOLA MPIO'!$A$5:$B$1125,2,0)</f>
        <v>Casanare</v>
      </c>
      <c r="F574" t="s">
        <v>458</v>
      </c>
      <c r="G574" t="s">
        <v>364</v>
      </c>
      <c r="H574" t="s">
        <v>176</v>
      </c>
      <c r="I574" t="s">
        <v>15</v>
      </c>
      <c r="J574" t="s">
        <v>16</v>
      </c>
      <c r="K574" s="2">
        <v>110</v>
      </c>
      <c r="L574" s="2">
        <v>2034</v>
      </c>
      <c r="M574" s="16">
        <v>35</v>
      </c>
      <c r="N574" s="29">
        <f t="shared" si="50"/>
        <v>2</v>
      </c>
      <c r="O574" s="30" t="str">
        <f t="shared" si="51"/>
        <v>35</v>
      </c>
      <c r="P574" s="30">
        <f t="shared" si="52"/>
        <v>0</v>
      </c>
      <c r="Q574" s="31">
        <f t="shared" si="53"/>
        <v>2100</v>
      </c>
      <c r="R574" s="31">
        <f t="shared" si="54"/>
        <v>35</v>
      </c>
      <c r="U574" s="28"/>
      <c r="V574" s="28"/>
      <c r="W574" s="8"/>
      <c r="X574" s="6"/>
    </row>
    <row r="575" spans="1:24">
      <c r="A575" s="32">
        <v>45383</v>
      </c>
      <c r="B575" s="1" t="str">
        <f t="shared" si="49"/>
        <v>abril</v>
      </c>
      <c r="C575" t="s">
        <v>172</v>
      </c>
      <c r="D575" t="s">
        <v>173</v>
      </c>
      <c r="E575" t="str">
        <f>+VLOOKUP(F575,'[1]DIVIPOLA MPIO'!$A$5:$B$1125,2,0)</f>
        <v>Meta</v>
      </c>
      <c r="F575" t="s">
        <v>169</v>
      </c>
      <c r="G575" t="s">
        <v>174</v>
      </c>
      <c r="H575" t="s">
        <v>175</v>
      </c>
      <c r="I575" t="s">
        <v>15</v>
      </c>
      <c r="J575" t="s">
        <v>16</v>
      </c>
      <c r="K575" s="2">
        <v>76</v>
      </c>
      <c r="L575" s="2">
        <v>810</v>
      </c>
      <c r="M575" s="16">
        <v>25</v>
      </c>
      <c r="N575" s="29">
        <f t="shared" si="50"/>
        <v>2</v>
      </c>
      <c r="O575" s="30" t="str">
        <f t="shared" si="51"/>
        <v>25</v>
      </c>
      <c r="P575" s="30">
        <f t="shared" si="52"/>
        <v>0</v>
      </c>
      <c r="Q575" s="31">
        <f t="shared" si="53"/>
        <v>1500</v>
      </c>
      <c r="R575" s="31">
        <f t="shared" si="54"/>
        <v>25</v>
      </c>
      <c r="U575" s="28"/>
      <c r="V575" s="28"/>
      <c r="W575" s="8"/>
      <c r="X575" s="6"/>
    </row>
    <row r="576" spans="1:24">
      <c r="A576" s="32">
        <v>45383</v>
      </c>
      <c r="B576" s="1" t="str">
        <f t="shared" si="49"/>
        <v>abril</v>
      </c>
      <c r="C576" t="s">
        <v>172</v>
      </c>
      <c r="D576" t="s">
        <v>173</v>
      </c>
      <c r="E576" t="str">
        <f>+VLOOKUP(F576,'[1]DIVIPOLA MPIO'!$A$5:$B$1125,2,0)</f>
        <v>Meta</v>
      </c>
      <c r="F576" t="s">
        <v>169</v>
      </c>
      <c r="G576" t="s">
        <v>174</v>
      </c>
      <c r="H576" t="s">
        <v>177</v>
      </c>
      <c r="I576" t="s">
        <v>15</v>
      </c>
      <c r="J576" t="s">
        <v>16</v>
      </c>
      <c r="K576" s="2">
        <v>107</v>
      </c>
      <c r="L576" s="2">
        <v>1302</v>
      </c>
      <c r="M576" s="16">
        <v>37</v>
      </c>
      <c r="N576" s="29">
        <f t="shared" si="50"/>
        <v>2</v>
      </c>
      <c r="O576" s="30" t="str">
        <f t="shared" si="51"/>
        <v>37</v>
      </c>
      <c r="P576" s="30">
        <f t="shared" si="52"/>
        <v>0</v>
      </c>
      <c r="Q576" s="31">
        <f t="shared" si="53"/>
        <v>2220</v>
      </c>
      <c r="R576" s="31">
        <f t="shared" si="54"/>
        <v>37</v>
      </c>
      <c r="U576" s="28"/>
      <c r="V576" s="28"/>
      <c r="W576" s="8"/>
      <c r="X576" s="6"/>
    </row>
    <row r="577" spans="1:24">
      <c r="A577" s="32">
        <v>45383</v>
      </c>
      <c r="B577" s="1" t="str">
        <f t="shared" si="49"/>
        <v>abril</v>
      </c>
      <c r="C577" t="s">
        <v>180</v>
      </c>
      <c r="D577" t="s">
        <v>181</v>
      </c>
      <c r="E577" t="str">
        <f>+VLOOKUP(F577,'[1]DIVIPOLA MPIO'!$A$5:$B$1125,2,0)</f>
        <v>Casanare</v>
      </c>
      <c r="F577" t="s">
        <v>463</v>
      </c>
      <c r="G577" t="s">
        <v>182</v>
      </c>
      <c r="H577" t="s">
        <v>365</v>
      </c>
      <c r="I577" t="s">
        <v>92</v>
      </c>
      <c r="J577" t="s">
        <v>16</v>
      </c>
      <c r="K577" s="2">
        <v>50</v>
      </c>
      <c r="L577" s="2">
        <v>760</v>
      </c>
      <c r="M577" s="16">
        <v>19</v>
      </c>
      <c r="N577" s="29">
        <f t="shared" si="50"/>
        <v>2</v>
      </c>
      <c r="O577" s="30" t="str">
        <f t="shared" si="51"/>
        <v>19</v>
      </c>
      <c r="P577" s="30">
        <f t="shared" si="52"/>
        <v>0</v>
      </c>
      <c r="Q577" s="31">
        <f t="shared" si="53"/>
        <v>1140</v>
      </c>
      <c r="R577" s="31">
        <f t="shared" si="54"/>
        <v>19</v>
      </c>
      <c r="U577" s="28"/>
      <c r="V577" s="28"/>
      <c r="W577" s="8"/>
      <c r="X577" s="6"/>
    </row>
    <row r="578" spans="1:24">
      <c r="A578" s="32">
        <v>45383</v>
      </c>
      <c r="B578" s="1" t="str">
        <f t="shared" si="49"/>
        <v>abril</v>
      </c>
      <c r="C578" t="s">
        <v>180</v>
      </c>
      <c r="D578" t="s">
        <v>181</v>
      </c>
      <c r="E578" t="str">
        <f>+VLOOKUP(F578,'[1]DIVIPOLA MPIO'!$A$5:$B$1125,2,0)</f>
        <v>Casanare</v>
      </c>
      <c r="F578" t="s">
        <v>463</v>
      </c>
      <c r="G578" t="s">
        <v>182</v>
      </c>
      <c r="H578" t="s">
        <v>183</v>
      </c>
      <c r="I578" t="s">
        <v>92</v>
      </c>
      <c r="J578" t="s">
        <v>16</v>
      </c>
      <c r="K578" s="2">
        <v>64</v>
      </c>
      <c r="L578" s="2">
        <v>960</v>
      </c>
      <c r="M578" s="16">
        <v>24</v>
      </c>
      <c r="N578" s="29">
        <f t="shared" si="50"/>
        <v>2</v>
      </c>
      <c r="O578" s="30" t="str">
        <f t="shared" si="51"/>
        <v>24</v>
      </c>
      <c r="P578" s="30">
        <f t="shared" si="52"/>
        <v>0</v>
      </c>
      <c r="Q578" s="31">
        <f t="shared" si="53"/>
        <v>1440</v>
      </c>
      <c r="R578" s="31">
        <f t="shared" si="54"/>
        <v>24</v>
      </c>
      <c r="U578" s="28"/>
      <c r="V578" s="28"/>
      <c r="W578" s="8"/>
      <c r="X578" s="6"/>
    </row>
    <row r="579" spans="1:24">
      <c r="A579" s="32">
        <v>45383</v>
      </c>
      <c r="B579" s="1" t="str">
        <f t="shared" ref="B579:B642" si="55">TEXT(A579,"mmmm")</f>
        <v>abril</v>
      </c>
      <c r="C579" t="s">
        <v>180</v>
      </c>
      <c r="D579" t="s">
        <v>181</v>
      </c>
      <c r="E579" t="str">
        <f>+VLOOKUP(F579,'[1]DIVIPOLA MPIO'!$A$5:$B$1125,2,0)</f>
        <v>Casanare</v>
      </c>
      <c r="F579" t="s">
        <v>463</v>
      </c>
      <c r="G579" t="s">
        <v>182</v>
      </c>
      <c r="H579" t="s">
        <v>184</v>
      </c>
      <c r="I579" t="s">
        <v>92</v>
      </c>
      <c r="J579" t="s">
        <v>16</v>
      </c>
      <c r="K579" s="2">
        <v>97</v>
      </c>
      <c r="L579" s="2">
        <v>1452</v>
      </c>
      <c r="M579" s="16">
        <v>3630</v>
      </c>
      <c r="N579" s="29">
        <f t="shared" ref="N579:N642" si="56">LEN($M579)</f>
        <v>4</v>
      </c>
      <c r="O579" s="30" t="str">
        <f t="shared" ref="O579:O642" si="57">IF(N579="1",$M579,IF(N579=2,LEFT($M579,2),LEFT($M579,2)))</f>
        <v>36</v>
      </c>
      <c r="P579" s="30" t="str">
        <f t="shared" ref="P579:P642" si="58">IF(N579&lt;=2,0,MID($M579,3,3))</f>
        <v>30</v>
      </c>
      <c r="Q579" s="31">
        <f t="shared" ref="Q579:Q642" si="59">(O579*60)+P579</f>
        <v>2190</v>
      </c>
      <c r="R579" s="31">
        <f t="shared" ref="R579:R642" si="60">+Q579/60</f>
        <v>36.5</v>
      </c>
      <c r="U579" s="28"/>
      <c r="V579" s="28"/>
      <c r="W579" s="8"/>
      <c r="X579" s="6"/>
    </row>
    <row r="580" spans="1:24">
      <c r="A580" s="32">
        <v>45383</v>
      </c>
      <c r="B580" s="1" t="str">
        <f t="shared" si="55"/>
        <v>abril</v>
      </c>
      <c r="C580" t="s">
        <v>180</v>
      </c>
      <c r="D580" t="s">
        <v>181</v>
      </c>
      <c r="E580" t="str">
        <f>+VLOOKUP(F580,'[1]DIVIPOLA MPIO'!$A$5:$B$1125,2,0)</f>
        <v>Bolívar</v>
      </c>
      <c r="F580" t="s">
        <v>465</v>
      </c>
      <c r="G580" t="s">
        <v>186</v>
      </c>
      <c r="H580" t="s">
        <v>187</v>
      </c>
      <c r="I580" t="s">
        <v>92</v>
      </c>
      <c r="J580" t="s">
        <v>16</v>
      </c>
      <c r="K580" s="2">
        <v>57</v>
      </c>
      <c r="L580" s="2">
        <v>852</v>
      </c>
      <c r="M580" s="16">
        <v>2130</v>
      </c>
      <c r="N580" s="29">
        <f t="shared" si="56"/>
        <v>4</v>
      </c>
      <c r="O580" s="30" t="str">
        <f t="shared" si="57"/>
        <v>21</v>
      </c>
      <c r="P580" s="30" t="str">
        <f t="shared" si="58"/>
        <v>30</v>
      </c>
      <c r="Q580" s="31">
        <f t="shared" si="59"/>
        <v>1290</v>
      </c>
      <c r="R580" s="31">
        <f t="shared" si="60"/>
        <v>21.5</v>
      </c>
      <c r="U580" s="28"/>
      <c r="V580" s="28"/>
      <c r="W580" s="8"/>
      <c r="X580" s="6"/>
    </row>
    <row r="581" spans="1:24">
      <c r="A581" s="32">
        <v>45383</v>
      </c>
      <c r="B581" s="1" t="str">
        <f t="shared" si="55"/>
        <v>abril</v>
      </c>
      <c r="C581" t="s">
        <v>180</v>
      </c>
      <c r="D581" t="s">
        <v>181</v>
      </c>
      <c r="E581" t="str">
        <f>+VLOOKUP(F581,'[1]DIVIPOLA MPIO'!$A$5:$B$1125,2,0)</f>
        <v>Bolívar</v>
      </c>
      <c r="F581" t="s">
        <v>465</v>
      </c>
      <c r="G581" t="s">
        <v>186</v>
      </c>
      <c r="H581" t="s">
        <v>366</v>
      </c>
      <c r="I581" t="s">
        <v>92</v>
      </c>
      <c r="J581" t="s">
        <v>16</v>
      </c>
      <c r="K581" s="2">
        <v>69</v>
      </c>
      <c r="L581" s="2">
        <v>1040</v>
      </c>
      <c r="M581" s="16">
        <v>26</v>
      </c>
      <c r="N581" s="29">
        <f t="shared" si="56"/>
        <v>2</v>
      </c>
      <c r="O581" s="30" t="str">
        <f t="shared" si="57"/>
        <v>26</v>
      </c>
      <c r="P581" s="30">
        <f t="shared" si="58"/>
        <v>0</v>
      </c>
      <c r="Q581" s="31">
        <f t="shared" si="59"/>
        <v>1560</v>
      </c>
      <c r="R581" s="31">
        <f t="shared" si="60"/>
        <v>26</v>
      </c>
      <c r="U581" s="28"/>
      <c r="V581" s="28"/>
      <c r="W581" s="8"/>
      <c r="X581" s="6"/>
    </row>
    <row r="582" spans="1:24">
      <c r="A582" s="32">
        <v>45383</v>
      </c>
      <c r="B582" s="1" t="str">
        <f t="shared" si="55"/>
        <v>abril</v>
      </c>
      <c r="C582" t="s">
        <v>180</v>
      </c>
      <c r="D582" t="s">
        <v>181</v>
      </c>
      <c r="E582" t="str">
        <f>+VLOOKUP(F582,'[1]DIVIPOLA MPIO'!$A$5:$B$1125,2,0)</f>
        <v>Bolívar</v>
      </c>
      <c r="F582" t="s">
        <v>465</v>
      </c>
      <c r="G582" t="s">
        <v>186</v>
      </c>
      <c r="H582" t="s">
        <v>188</v>
      </c>
      <c r="I582" t="s">
        <v>92</v>
      </c>
      <c r="J582" t="s">
        <v>16</v>
      </c>
      <c r="K582" s="2">
        <v>120</v>
      </c>
      <c r="L582" s="2">
        <v>1800</v>
      </c>
      <c r="M582" s="16">
        <v>45</v>
      </c>
      <c r="N582" s="29">
        <f t="shared" si="56"/>
        <v>2</v>
      </c>
      <c r="O582" s="30" t="str">
        <f t="shared" si="57"/>
        <v>45</v>
      </c>
      <c r="P582" s="30">
        <f t="shared" si="58"/>
        <v>0</v>
      </c>
      <c r="Q582" s="31">
        <f t="shared" si="59"/>
        <v>2700</v>
      </c>
      <c r="R582" s="31">
        <f t="shared" si="60"/>
        <v>45</v>
      </c>
      <c r="U582" s="28"/>
      <c r="V582" s="28"/>
      <c r="W582" s="8"/>
      <c r="X582" s="6"/>
    </row>
    <row r="583" spans="1:24">
      <c r="A583" s="32">
        <v>45383</v>
      </c>
      <c r="B583" s="1" t="str">
        <f t="shared" si="55"/>
        <v>abril</v>
      </c>
      <c r="C583" t="s">
        <v>180</v>
      </c>
      <c r="D583" t="s">
        <v>181</v>
      </c>
      <c r="E583" t="str">
        <f>+VLOOKUP(F583,'[1]DIVIPOLA MPIO'!$A$5:$B$1125,2,0)</f>
        <v>Bolívar</v>
      </c>
      <c r="F583" t="s">
        <v>465</v>
      </c>
      <c r="G583" t="s">
        <v>186</v>
      </c>
      <c r="H583" t="s">
        <v>189</v>
      </c>
      <c r="I583" t="s">
        <v>92</v>
      </c>
      <c r="J583" t="s">
        <v>16</v>
      </c>
      <c r="K583" s="2">
        <v>48</v>
      </c>
      <c r="L583" s="2">
        <v>732</v>
      </c>
      <c r="M583" s="16">
        <v>1930</v>
      </c>
      <c r="N583" s="29">
        <f t="shared" si="56"/>
        <v>4</v>
      </c>
      <c r="O583" s="30" t="str">
        <f t="shared" si="57"/>
        <v>19</v>
      </c>
      <c r="P583" s="30" t="str">
        <f t="shared" si="58"/>
        <v>30</v>
      </c>
      <c r="Q583" s="31">
        <f t="shared" si="59"/>
        <v>1170</v>
      </c>
      <c r="R583" s="31">
        <f t="shared" si="60"/>
        <v>19.5</v>
      </c>
      <c r="U583" s="28"/>
      <c r="V583" s="28"/>
      <c r="W583" s="8"/>
      <c r="X583" s="6"/>
    </row>
    <row r="584" spans="1:24">
      <c r="A584" s="32">
        <v>45383</v>
      </c>
      <c r="B584" s="1" t="str">
        <f t="shared" si="55"/>
        <v>abril</v>
      </c>
      <c r="C584" t="s">
        <v>180</v>
      </c>
      <c r="D584" t="s">
        <v>181</v>
      </c>
      <c r="E584" t="str">
        <f>+VLOOKUP(F584,'[1]DIVIPOLA MPIO'!$A$5:$B$1125,2,0)</f>
        <v>Casanare</v>
      </c>
      <c r="F584" t="s">
        <v>201</v>
      </c>
      <c r="G584" t="s">
        <v>285</v>
      </c>
      <c r="H584" t="s">
        <v>325</v>
      </c>
      <c r="I584" t="s">
        <v>92</v>
      </c>
      <c r="J584" t="s">
        <v>16</v>
      </c>
      <c r="K584" s="2">
        <v>64</v>
      </c>
      <c r="L584" s="2">
        <v>960</v>
      </c>
      <c r="M584" s="16">
        <v>24</v>
      </c>
      <c r="N584" s="29">
        <f t="shared" si="56"/>
        <v>2</v>
      </c>
      <c r="O584" s="30" t="str">
        <f t="shared" si="57"/>
        <v>24</v>
      </c>
      <c r="P584" s="30">
        <f t="shared" si="58"/>
        <v>0</v>
      </c>
      <c r="Q584" s="31">
        <f t="shared" si="59"/>
        <v>1440</v>
      </c>
      <c r="R584" s="31">
        <f t="shared" si="60"/>
        <v>24</v>
      </c>
      <c r="U584" s="28"/>
      <c r="V584" s="28"/>
      <c r="W584" s="8"/>
      <c r="X584" s="6"/>
    </row>
    <row r="585" spans="1:24">
      <c r="A585" s="32">
        <v>45383</v>
      </c>
      <c r="B585" s="1" t="str">
        <f t="shared" si="55"/>
        <v>abril</v>
      </c>
      <c r="C585" t="s">
        <v>180</v>
      </c>
      <c r="D585" t="s">
        <v>181</v>
      </c>
      <c r="E585" t="str">
        <f>+VLOOKUP(F585,'[1]DIVIPOLA MPIO'!$A$5:$B$1125,2,0)</f>
        <v>Casanare</v>
      </c>
      <c r="F585" t="s">
        <v>201</v>
      </c>
      <c r="G585" t="s">
        <v>285</v>
      </c>
      <c r="H585" t="s">
        <v>286</v>
      </c>
      <c r="I585" t="s">
        <v>92</v>
      </c>
      <c r="J585" t="s">
        <v>16</v>
      </c>
      <c r="K585" s="2">
        <v>42</v>
      </c>
      <c r="L585" s="2">
        <v>640</v>
      </c>
      <c r="M585" s="16">
        <v>16</v>
      </c>
      <c r="N585" s="29">
        <f t="shared" si="56"/>
        <v>2</v>
      </c>
      <c r="O585" s="30" t="str">
        <f t="shared" si="57"/>
        <v>16</v>
      </c>
      <c r="P585" s="30">
        <f t="shared" si="58"/>
        <v>0</v>
      </c>
      <c r="Q585" s="31">
        <f t="shared" si="59"/>
        <v>960</v>
      </c>
      <c r="R585" s="31">
        <f t="shared" si="60"/>
        <v>16</v>
      </c>
      <c r="U585" s="28"/>
      <c r="V585" s="28"/>
      <c r="W585" s="8"/>
      <c r="X585" s="6"/>
    </row>
    <row r="586" spans="1:24">
      <c r="A586" s="32">
        <v>45383</v>
      </c>
      <c r="B586" s="1" t="str">
        <f t="shared" si="55"/>
        <v>abril</v>
      </c>
      <c r="C586" t="s">
        <v>190</v>
      </c>
      <c r="D586" t="s">
        <v>191</v>
      </c>
      <c r="E586" t="str">
        <f>+VLOOKUP(F586,'[1]DIVIPOLA MPIO'!$A$5:$B$1125,2,0)</f>
        <v>Tolima</v>
      </c>
      <c r="F586" t="s">
        <v>466</v>
      </c>
      <c r="G586" t="s">
        <v>193</v>
      </c>
      <c r="H586" t="s">
        <v>194</v>
      </c>
      <c r="I586" t="s">
        <v>92</v>
      </c>
      <c r="J586" t="s">
        <v>16</v>
      </c>
      <c r="K586" s="2">
        <v>51</v>
      </c>
      <c r="L586" s="2">
        <v>21.04</v>
      </c>
      <c r="M586" s="16">
        <v>2020</v>
      </c>
      <c r="N586" s="29">
        <f t="shared" si="56"/>
        <v>4</v>
      </c>
      <c r="O586" s="30" t="str">
        <f t="shared" si="57"/>
        <v>20</v>
      </c>
      <c r="P586" s="30" t="str">
        <f t="shared" si="58"/>
        <v>20</v>
      </c>
      <c r="Q586" s="31">
        <f t="shared" si="59"/>
        <v>1220</v>
      </c>
      <c r="R586" s="31">
        <f t="shared" si="60"/>
        <v>20.333333333333332</v>
      </c>
      <c r="U586" s="28"/>
      <c r="V586" s="28"/>
      <c r="W586" s="8"/>
      <c r="X586" s="6"/>
    </row>
    <row r="587" spans="1:24">
      <c r="A587" s="32">
        <v>45383</v>
      </c>
      <c r="B587" s="1" t="str">
        <f t="shared" si="55"/>
        <v>abril</v>
      </c>
      <c r="C587" t="s">
        <v>195</v>
      </c>
      <c r="D587" t="s">
        <v>191</v>
      </c>
      <c r="E587" t="str">
        <f>+VLOOKUP(F587,'[1]DIVIPOLA MPIO'!$A$5:$B$1125,2,0)</f>
        <v>Casanare</v>
      </c>
      <c r="F587" t="s">
        <v>196</v>
      </c>
      <c r="G587" t="s">
        <v>197</v>
      </c>
      <c r="H587" t="s">
        <v>198</v>
      </c>
      <c r="I587" t="s">
        <v>15</v>
      </c>
      <c r="J587" t="s">
        <v>16</v>
      </c>
      <c r="K587" s="2">
        <v>14</v>
      </c>
      <c r="L587" s="2">
        <v>521</v>
      </c>
      <c r="M587" s="16">
        <v>20</v>
      </c>
      <c r="N587" s="29">
        <f t="shared" si="56"/>
        <v>2</v>
      </c>
      <c r="O587" s="30" t="str">
        <f t="shared" si="57"/>
        <v>20</v>
      </c>
      <c r="P587" s="30">
        <f t="shared" si="58"/>
        <v>0</v>
      </c>
      <c r="Q587" s="31">
        <f t="shared" si="59"/>
        <v>1200</v>
      </c>
      <c r="R587" s="31">
        <f t="shared" si="60"/>
        <v>20</v>
      </c>
      <c r="U587" s="28"/>
      <c r="V587" s="28"/>
      <c r="W587" s="8"/>
      <c r="X587" s="6"/>
    </row>
    <row r="588" spans="1:24">
      <c r="A588" s="32">
        <v>45383</v>
      </c>
      <c r="B588" s="1" t="str">
        <f t="shared" si="55"/>
        <v>abril</v>
      </c>
      <c r="C588" t="s">
        <v>206</v>
      </c>
      <c r="D588" t="s">
        <v>207</v>
      </c>
      <c r="E588" t="str">
        <f>+VLOOKUP(F588,'[1]DIVIPOLA MPIO'!$A$5:$B$1125,2,0)</f>
        <v>Atlántico</v>
      </c>
      <c r="F588" t="s">
        <v>208</v>
      </c>
      <c r="G588" t="s">
        <v>209</v>
      </c>
      <c r="H588" t="s">
        <v>210</v>
      </c>
      <c r="I588" t="s">
        <v>211</v>
      </c>
      <c r="J588" t="s">
        <v>411</v>
      </c>
      <c r="K588" s="2">
        <v>53</v>
      </c>
      <c r="L588" s="2">
        <v>1072.43</v>
      </c>
      <c r="M588" s="16">
        <v>3512</v>
      </c>
      <c r="N588" s="29">
        <f t="shared" si="56"/>
        <v>4</v>
      </c>
      <c r="O588" s="30" t="str">
        <f t="shared" si="57"/>
        <v>35</v>
      </c>
      <c r="P588" s="30" t="str">
        <f t="shared" si="58"/>
        <v>12</v>
      </c>
      <c r="Q588" s="31">
        <f t="shared" si="59"/>
        <v>2112</v>
      </c>
      <c r="R588" s="31">
        <f t="shared" si="60"/>
        <v>35.200000000000003</v>
      </c>
      <c r="U588" s="28"/>
      <c r="V588" s="28"/>
      <c r="W588" s="8"/>
      <c r="X588" s="6"/>
    </row>
    <row r="589" spans="1:24">
      <c r="A589" s="32">
        <v>45383</v>
      </c>
      <c r="B589" s="1" t="str">
        <f t="shared" si="55"/>
        <v>abril</v>
      </c>
      <c r="C589" t="s">
        <v>206</v>
      </c>
      <c r="D589" t="s">
        <v>207</v>
      </c>
      <c r="E589" t="str">
        <f>+VLOOKUP(F589,'[1]DIVIPOLA MPIO'!$A$5:$B$1125,2,0)</f>
        <v>Atlántico</v>
      </c>
      <c r="F589" t="s">
        <v>208</v>
      </c>
      <c r="G589" t="s">
        <v>209</v>
      </c>
      <c r="H589" t="s">
        <v>212</v>
      </c>
      <c r="I589" t="s">
        <v>211</v>
      </c>
      <c r="J589" t="s">
        <v>411</v>
      </c>
      <c r="K589" s="2">
        <v>30</v>
      </c>
      <c r="L589" s="2">
        <v>874.4</v>
      </c>
      <c r="M589" s="16">
        <v>2842</v>
      </c>
      <c r="N589" s="29">
        <f t="shared" si="56"/>
        <v>4</v>
      </c>
      <c r="O589" s="30" t="str">
        <f t="shared" si="57"/>
        <v>28</v>
      </c>
      <c r="P589" s="30" t="str">
        <f t="shared" si="58"/>
        <v>42</v>
      </c>
      <c r="Q589" s="31">
        <f t="shared" si="59"/>
        <v>1722</v>
      </c>
      <c r="R589" s="31">
        <f t="shared" si="60"/>
        <v>28.7</v>
      </c>
      <c r="U589" s="28"/>
      <c r="V589" s="28"/>
      <c r="W589" s="8"/>
      <c r="X589" s="6"/>
    </row>
    <row r="590" spans="1:24">
      <c r="A590" s="32">
        <v>45383</v>
      </c>
      <c r="B590" s="1" t="str">
        <f t="shared" si="55"/>
        <v>abril</v>
      </c>
      <c r="C590" t="s">
        <v>213</v>
      </c>
      <c r="D590" t="s">
        <v>214</v>
      </c>
      <c r="E590" t="str">
        <f>+VLOOKUP(F590,'[1]DIVIPOLA MPIO'!$A$5:$B$1125,2,0)</f>
        <v>Antioquia</v>
      </c>
      <c r="F590" t="s">
        <v>453</v>
      </c>
      <c r="G590" t="s">
        <v>215</v>
      </c>
      <c r="H590" t="s">
        <v>287</v>
      </c>
      <c r="I590" t="s">
        <v>217</v>
      </c>
      <c r="J590" t="s">
        <v>27</v>
      </c>
      <c r="K590" s="2">
        <v>45</v>
      </c>
      <c r="L590" s="2">
        <v>3444</v>
      </c>
      <c r="M590" s="16">
        <v>22</v>
      </c>
      <c r="N590" s="29">
        <f t="shared" si="56"/>
        <v>2</v>
      </c>
      <c r="O590" s="30" t="str">
        <f t="shared" si="57"/>
        <v>22</v>
      </c>
      <c r="P590" s="30">
        <f t="shared" si="58"/>
        <v>0</v>
      </c>
      <c r="Q590" s="31">
        <f t="shared" si="59"/>
        <v>1320</v>
      </c>
      <c r="R590" s="31">
        <f t="shared" si="60"/>
        <v>22</v>
      </c>
      <c r="U590" s="28"/>
      <c r="V590" s="28"/>
      <c r="W590" s="8"/>
      <c r="X590" s="6"/>
    </row>
    <row r="591" spans="1:24">
      <c r="A591" s="32">
        <v>45383</v>
      </c>
      <c r="B591" s="1" t="str">
        <f t="shared" si="55"/>
        <v>abril</v>
      </c>
      <c r="C591" t="s">
        <v>213</v>
      </c>
      <c r="D591" t="s">
        <v>214</v>
      </c>
      <c r="E591" t="str">
        <f>+VLOOKUP(F591,'[1]DIVIPOLA MPIO'!$A$5:$B$1125,2,0)</f>
        <v>Antioquia</v>
      </c>
      <c r="F591" t="s">
        <v>453</v>
      </c>
      <c r="G591" t="s">
        <v>215</v>
      </c>
      <c r="H591" t="s">
        <v>288</v>
      </c>
      <c r="I591" t="s">
        <v>217</v>
      </c>
      <c r="J591" t="s">
        <v>27</v>
      </c>
      <c r="K591" s="2">
        <v>96</v>
      </c>
      <c r="L591" s="2">
        <v>6536</v>
      </c>
      <c r="M591" s="16">
        <v>462</v>
      </c>
      <c r="N591" s="29">
        <f t="shared" si="56"/>
        <v>3</v>
      </c>
      <c r="O591" s="30" t="str">
        <f t="shared" si="57"/>
        <v>46</v>
      </c>
      <c r="P591" s="30" t="str">
        <f t="shared" si="58"/>
        <v>2</v>
      </c>
      <c r="Q591" s="31">
        <f t="shared" si="59"/>
        <v>2762</v>
      </c>
      <c r="R591" s="31">
        <f t="shared" si="60"/>
        <v>46.033333333333331</v>
      </c>
      <c r="U591" s="28"/>
      <c r="V591" s="28"/>
      <c r="W591" s="8"/>
      <c r="X591" s="6"/>
    </row>
    <row r="592" spans="1:24">
      <c r="A592" s="32">
        <v>45383</v>
      </c>
      <c r="B592" s="1" t="str">
        <f t="shared" si="55"/>
        <v>abril</v>
      </c>
      <c r="C592" t="s">
        <v>213</v>
      </c>
      <c r="D592" t="s">
        <v>214</v>
      </c>
      <c r="E592" t="str">
        <f>+VLOOKUP(F592,'[1]DIVIPOLA MPIO'!$A$5:$B$1125,2,0)</f>
        <v>Antioquia</v>
      </c>
      <c r="F592" t="s">
        <v>453</v>
      </c>
      <c r="G592" t="s">
        <v>215</v>
      </c>
      <c r="H592" t="s">
        <v>216</v>
      </c>
      <c r="I592" t="s">
        <v>217</v>
      </c>
      <c r="J592" t="s">
        <v>27</v>
      </c>
      <c r="K592" s="2">
        <v>103</v>
      </c>
      <c r="L592" s="2">
        <v>7303</v>
      </c>
      <c r="M592" s="16">
        <v>496</v>
      </c>
      <c r="N592" s="29">
        <f t="shared" si="56"/>
        <v>3</v>
      </c>
      <c r="O592" s="30" t="str">
        <f t="shared" si="57"/>
        <v>49</v>
      </c>
      <c r="P592" s="30" t="str">
        <f t="shared" si="58"/>
        <v>6</v>
      </c>
      <c r="Q592" s="31">
        <f t="shared" si="59"/>
        <v>2946</v>
      </c>
      <c r="R592" s="31">
        <f t="shared" si="60"/>
        <v>49.1</v>
      </c>
      <c r="U592" s="28"/>
      <c r="V592" s="28"/>
      <c r="W592" s="8"/>
      <c r="X592" s="6"/>
    </row>
    <row r="593" spans="1:24">
      <c r="A593" s="32">
        <v>45383</v>
      </c>
      <c r="B593" s="1" t="str">
        <f t="shared" si="55"/>
        <v>abril</v>
      </c>
      <c r="C593" t="s">
        <v>213</v>
      </c>
      <c r="D593" t="s">
        <v>214</v>
      </c>
      <c r="E593" t="str">
        <f>+VLOOKUP(F593,'[1]DIVIPOLA MPIO'!$A$5:$B$1125,2,0)</f>
        <v>Antioquia</v>
      </c>
      <c r="F593" t="s">
        <v>453</v>
      </c>
      <c r="G593" t="s">
        <v>215</v>
      </c>
      <c r="H593" t="s">
        <v>218</v>
      </c>
      <c r="I593" t="s">
        <v>217</v>
      </c>
      <c r="J593" t="s">
        <v>27</v>
      </c>
      <c r="K593" s="2">
        <v>91</v>
      </c>
      <c r="L593" s="2">
        <v>7160</v>
      </c>
      <c r="M593" s="16">
        <v>494</v>
      </c>
      <c r="N593" s="29">
        <f t="shared" si="56"/>
        <v>3</v>
      </c>
      <c r="O593" s="30" t="str">
        <f t="shared" si="57"/>
        <v>49</v>
      </c>
      <c r="P593" s="30" t="str">
        <f t="shared" si="58"/>
        <v>4</v>
      </c>
      <c r="Q593" s="31">
        <f t="shared" si="59"/>
        <v>2944</v>
      </c>
      <c r="R593" s="31">
        <f t="shared" si="60"/>
        <v>49.06666666666667</v>
      </c>
      <c r="U593" s="28"/>
      <c r="V593" s="28"/>
      <c r="W593" s="8"/>
      <c r="X593" s="6"/>
    </row>
    <row r="594" spans="1:24">
      <c r="A594" s="32">
        <v>45383</v>
      </c>
      <c r="B594" s="1" t="str">
        <f t="shared" si="55"/>
        <v>abril</v>
      </c>
      <c r="C594" t="s">
        <v>213</v>
      </c>
      <c r="D594" t="s">
        <v>214</v>
      </c>
      <c r="E594" t="str">
        <f>+VLOOKUP(F594,'[1]DIVIPOLA MPIO'!$A$5:$B$1125,2,0)</f>
        <v>Antioquia</v>
      </c>
      <c r="F594" t="s">
        <v>453</v>
      </c>
      <c r="G594" t="s">
        <v>215</v>
      </c>
      <c r="H594" t="s">
        <v>219</v>
      </c>
      <c r="I594" t="s">
        <v>217</v>
      </c>
      <c r="J594" t="s">
        <v>27</v>
      </c>
      <c r="K594" s="2">
        <v>106</v>
      </c>
      <c r="L594" s="2">
        <v>7925</v>
      </c>
      <c r="M594" s="16">
        <v>551</v>
      </c>
      <c r="N594" s="29">
        <f t="shared" si="56"/>
        <v>3</v>
      </c>
      <c r="O594" s="30" t="str">
        <f t="shared" si="57"/>
        <v>55</v>
      </c>
      <c r="P594" s="30" t="str">
        <f t="shared" si="58"/>
        <v>1</v>
      </c>
      <c r="Q594" s="31">
        <f t="shared" si="59"/>
        <v>3301</v>
      </c>
      <c r="R594" s="31">
        <f t="shared" si="60"/>
        <v>55.016666666666666</v>
      </c>
      <c r="U594" s="28"/>
      <c r="V594" s="28"/>
      <c r="W594" s="8"/>
      <c r="X594" s="6"/>
    </row>
    <row r="595" spans="1:24">
      <c r="A595" s="32">
        <v>45383</v>
      </c>
      <c r="B595" s="1" t="str">
        <f t="shared" si="55"/>
        <v>abril</v>
      </c>
      <c r="C595" t="s">
        <v>220</v>
      </c>
      <c r="D595" t="s">
        <v>221</v>
      </c>
      <c r="E595" t="str">
        <f>+VLOOKUP(F595,'[1]DIVIPOLA MPIO'!$A$5:$B$1125,2,0)</f>
        <v>Valle del Cauca</v>
      </c>
      <c r="F595" t="s">
        <v>464</v>
      </c>
      <c r="G595" t="s">
        <v>367</v>
      </c>
      <c r="H595" t="s">
        <v>226</v>
      </c>
      <c r="I595" t="s">
        <v>225</v>
      </c>
      <c r="J595" t="s">
        <v>411</v>
      </c>
      <c r="K595" s="2">
        <v>8</v>
      </c>
      <c r="L595" s="2">
        <v>125.45</v>
      </c>
      <c r="M595" s="16">
        <v>542</v>
      </c>
      <c r="N595" s="29">
        <f t="shared" si="56"/>
        <v>3</v>
      </c>
      <c r="O595" s="30" t="str">
        <f t="shared" si="57"/>
        <v>54</v>
      </c>
      <c r="P595" s="30" t="str">
        <f t="shared" si="58"/>
        <v>2</v>
      </c>
      <c r="Q595" s="31">
        <f t="shared" si="59"/>
        <v>3242</v>
      </c>
      <c r="R595" s="31">
        <f t="shared" si="60"/>
        <v>54.033333333333331</v>
      </c>
      <c r="U595" s="28"/>
      <c r="V595" s="28"/>
      <c r="W595" s="8"/>
      <c r="X595" s="6"/>
    </row>
    <row r="596" spans="1:24">
      <c r="A596" s="32">
        <v>45383</v>
      </c>
      <c r="B596" s="1" t="str">
        <f t="shared" si="55"/>
        <v>abril</v>
      </c>
      <c r="C596" t="s">
        <v>220</v>
      </c>
      <c r="D596" t="s">
        <v>221</v>
      </c>
      <c r="E596" t="str">
        <f>+VLOOKUP(F596,'[1]DIVIPOLA MPIO'!$A$5:$B$1125,2,0)</f>
        <v>Valle del Cauca</v>
      </c>
      <c r="F596" t="s">
        <v>227</v>
      </c>
      <c r="G596" t="s">
        <v>308</v>
      </c>
      <c r="H596" t="s">
        <v>224</v>
      </c>
      <c r="I596" t="s">
        <v>225</v>
      </c>
      <c r="J596" t="s">
        <v>411</v>
      </c>
      <c r="K596" s="2">
        <v>29</v>
      </c>
      <c r="L596" s="2">
        <v>526.32000000000005</v>
      </c>
      <c r="M596" s="16">
        <v>1524</v>
      </c>
      <c r="N596" s="29">
        <f t="shared" si="56"/>
        <v>4</v>
      </c>
      <c r="O596" s="30" t="str">
        <f t="shared" si="57"/>
        <v>15</v>
      </c>
      <c r="P596" s="30" t="str">
        <f t="shared" si="58"/>
        <v>24</v>
      </c>
      <c r="Q596" s="31">
        <f t="shared" si="59"/>
        <v>924</v>
      </c>
      <c r="R596" s="31">
        <f t="shared" si="60"/>
        <v>15.4</v>
      </c>
      <c r="U596" s="28"/>
      <c r="V596" s="28"/>
      <c r="W596" s="8"/>
      <c r="X596" s="6"/>
    </row>
    <row r="597" spans="1:24">
      <c r="A597" s="32">
        <v>45383</v>
      </c>
      <c r="B597" s="1" t="str">
        <f t="shared" si="55"/>
        <v>abril</v>
      </c>
      <c r="C597" t="s">
        <v>220</v>
      </c>
      <c r="D597" t="s">
        <v>221</v>
      </c>
      <c r="E597" t="str">
        <f>+VLOOKUP(F597,'[1]DIVIPOLA MPIO'!$A$5:$B$1125,2,0)</f>
        <v>Valle del Cauca</v>
      </c>
      <c r="F597" t="s">
        <v>227</v>
      </c>
      <c r="G597" t="s">
        <v>308</v>
      </c>
      <c r="H597" t="s">
        <v>226</v>
      </c>
      <c r="I597" t="s">
        <v>225</v>
      </c>
      <c r="J597" t="s">
        <v>411</v>
      </c>
      <c r="K597" s="2">
        <v>87</v>
      </c>
      <c r="L597" s="2">
        <v>1533.97</v>
      </c>
      <c r="M597" s="16">
        <v>43</v>
      </c>
      <c r="N597" s="29">
        <f t="shared" si="56"/>
        <v>2</v>
      </c>
      <c r="O597" s="30" t="str">
        <f t="shared" si="57"/>
        <v>43</v>
      </c>
      <c r="P597" s="30">
        <f t="shared" si="58"/>
        <v>0</v>
      </c>
      <c r="Q597" s="31">
        <f t="shared" si="59"/>
        <v>2580</v>
      </c>
      <c r="R597" s="31">
        <f t="shared" si="60"/>
        <v>43</v>
      </c>
      <c r="U597" s="28"/>
      <c r="V597" s="28"/>
      <c r="W597" s="8"/>
      <c r="X597" s="6"/>
    </row>
    <row r="598" spans="1:24">
      <c r="A598" s="32">
        <v>45383</v>
      </c>
      <c r="B598" s="1" t="str">
        <f t="shared" si="55"/>
        <v>abril</v>
      </c>
      <c r="C598" t="s">
        <v>229</v>
      </c>
      <c r="D598" t="s">
        <v>230</v>
      </c>
      <c r="E598" t="str">
        <f>+VLOOKUP(F598,'[1]DIVIPOLA MPIO'!$A$5:$B$1125,2,0)</f>
        <v>Meta</v>
      </c>
      <c r="F598" t="s">
        <v>78</v>
      </c>
      <c r="G598" t="s">
        <v>231</v>
      </c>
      <c r="H598" t="s">
        <v>232</v>
      </c>
      <c r="I598" t="s">
        <v>15</v>
      </c>
      <c r="J598" t="s">
        <v>16</v>
      </c>
      <c r="K598" s="2">
        <v>8</v>
      </c>
      <c r="L598" s="2">
        <v>106</v>
      </c>
      <c r="M598" s="16">
        <v>236</v>
      </c>
      <c r="N598" s="29">
        <f t="shared" si="56"/>
        <v>3</v>
      </c>
      <c r="O598" s="30" t="str">
        <f t="shared" si="57"/>
        <v>23</v>
      </c>
      <c r="P598" s="30" t="str">
        <f t="shared" si="58"/>
        <v>6</v>
      </c>
      <c r="Q598" s="31">
        <f t="shared" si="59"/>
        <v>1386</v>
      </c>
      <c r="R598" s="31">
        <f t="shared" si="60"/>
        <v>23.1</v>
      </c>
      <c r="U598" s="28"/>
      <c r="V598" s="28"/>
      <c r="W598" s="8"/>
      <c r="X598" s="6"/>
    </row>
    <row r="599" spans="1:24">
      <c r="A599" s="32">
        <v>45383</v>
      </c>
      <c r="B599" s="1" t="str">
        <f t="shared" si="55"/>
        <v>abril</v>
      </c>
      <c r="C599" t="s">
        <v>229</v>
      </c>
      <c r="D599" t="s">
        <v>230</v>
      </c>
      <c r="E599" t="str">
        <f>+VLOOKUP(F599,'[1]DIVIPOLA MPIO'!$A$5:$B$1125,2,0)</f>
        <v>Meta</v>
      </c>
      <c r="F599" t="s">
        <v>78</v>
      </c>
      <c r="G599" t="s">
        <v>231</v>
      </c>
      <c r="H599" t="s">
        <v>232</v>
      </c>
      <c r="I599" t="s">
        <v>15</v>
      </c>
      <c r="J599" t="s">
        <v>123</v>
      </c>
      <c r="K599" s="2">
        <v>16</v>
      </c>
      <c r="L599" s="2">
        <v>210</v>
      </c>
      <c r="M599" s="16">
        <v>530</v>
      </c>
      <c r="N599" s="29">
        <f t="shared" si="56"/>
        <v>3</v>
      </c>
      <c r="O599" s="30" t="str">
        <f t="shared" si="57"/>
        <v>53</v>
      </c>
      <c r="P599" s="30" t="str">
        <f t="shared" si="58"/>
        <v>0</v>
      </c>
      <c r="Q599" s="31">
        <f t="shared" si="59"/>
        <v>3180</v>
      </c>
      <c r="R599" s="31">
        <f t="shared" si="60"/>
        <v>53</v>
      </c>
      <c r="U599" s="28"/>
      <c r="V599" s="28"/>
      <c r="W599" s="8"/>
      <c r="X599" s="6"/>
    </row>
    <row r="600" spans="1:24">
      <c r="A600" s="32">
        <v>45383</v>
      </c>
      <c r="B600" s="1" t="str">
        <f t="shared" si="55"/>
        <v>abril</v>
      </c>
      <c r="C600" t="s">
        <v>229</v>
      </c>
      <c r="D600" t="s">
        <v>230</v>
      </c>
      <c r="E600" t="str">
        <f>+VLOOKUP(F600,'[1]DIVIPOLA MPIO'!$A$5:$B$1125,2,0)</f>
        <v>Meta</v>
      </c>
      <c r="F600" t="s">
        <v>78</v>
      </c>
      <c r="G600" t="s">
        <v>231</v>
      </c>
      <c r="H600" t="s">
        <v>232</v>
      </c>
      <c r="I600" t="s">
        <v>15</v>
      </c>
      <c r="J600" t="s">
        <v>412</v>
      </c>
      <c r="K600" s="2">
        <v>26</v>
      </c>
      <c r="L600" s="2">
        <v>300</v>
      </c>
      <c r="M600" s="16">
        <v>840</v>
      </c>
      <c r="N600" s="29">
        <f t="shared" si="56"/>
        <v>3</v>
      </c>
      <c r="O600" s="30" t="str">
        <f t="shared" si="57"/>
        <v>84</v>
      </c>
      <c r="P600" s="30" t="str">
        <f t="shared" si="58"/>
        <v>0</v>
      </c>
      <c r="Q600" s="31">
        <f t="shared" si="59"/>
        <v>5040</v>
      </c>
      <c r="R600" s="31">
        <f t="shared" si="60"/>
        <v>84</v>
      </c>
      <c r="U600" s="28"/>
      <c r="V600" s="28"/>
      <c r="W600" s="8"/>
      <c r="X600" s="6"/>
    </row>
    <row r="601" spans="1:24">
      <c r="A601" s="32">
        <v>45383</v>
      </c>
      <c r="B601" s="1" t="str">
        <f t="shared" si="55"/>
        <v>abril</v>
      </c>
      <c r="C601" t="s">
        <v>229</v>
      </c>
      <c r="D601" t="s">
        <v>230</v>
      </c>
      <c r="E601" t="str">
        <f>+VLOOKUP(F601,'[1]DIVIPOLA MPIO'!$A$5:$B$1125,2,0)</f>
        <v>Meta</v>
      </c>
      <c r="F601" t="s">
        <v>78</v>
      </c>
      <c r="G601" t="s">
        <v>231</v>
      </c>
      <c r="H601" t="s">
        <v>232</v>
      </c>
      <c r="I601" t="s">
        <v>15</v>
      </c>
      <c r="J601" t="s">
        <v>81</v>
      </c>
      <c r="K601" s="2">
        <v>20</v>
      </c>
      <c r="L601" s="2">
        <v>277</v>
      </c>
      <c r="M601" s="16">
        <v>8</v>
      </c>
      <c r="N601" s="29">
        <f t="shared" si="56"/>
        <v>1</v>
      </c>
      <c r="O601" s="30" t="str">
        <f t="shared" si="57"/>
        <v>8</v>
      </c>
      <c r="P601" s="30">
        <f t="shared" si="58"/>
        <v>0</v>
      </c>
      <c r="Q601" s="31">
        <f t="shared" si="59"/>
        <v>480</v>
      </c>
      <c r="R601" s="31">
        <f t="shared" si="60"/>
        <v>8</v>
      </c>
      <c r="U601" s="28"/>
      <c r="V601" s="28"/>
      <c r="W601" s="8"/>
      <c r="X601" s="6"/>
    </row>
    <row r="602" spans="1:24">
      <c r="A602" s="32">
        <v>45383</v>
      </c>
      <c r="B602" s="1" t="str">
        <f t="shared" si="55"/>
        <v>abril</v>
      </c>
      <c r="C602" t="s">
        <v>235</v>
      </c>
      <c r="D602" t="s">
        <v>236</v>
      </c>
      <c r="E602" t="str">
        <f>+VLOOKUP(F602,'[1]DIVIPOLA MPIO'!$A$5:$B$1125,2,0)</f>
        <v>Valle del Cauca</v>
      </c>
      <c r="F602" t="s">
        <v>462</v>
      </c>
      <c r="G602" t="s">
        <v>238</v>
      </c>
      <c r="H602" t="s">
        <v>239</v>
      </c>
      <c r="I602" t="s">
        <v>211</v>
      </c>
      <c r="J602" t="s">
        <v>411</v>
      </c>
      <c r="K602" s="2">
        <v>30</v>
      </c>
      <c r="L602" s="2">
        <v>400.7</v>
      </c>
      <c r="M602" s="16">
        <v>175</v>
      </c>
      <c r="N602" s="29">
        <f t="shared" si="56"/>
        <v>3</v>
      </c>
      <c r="O602" s="30" t="str">
        <f t="shared" si="57"/>
        <v>17</v>
      </c>
      <c r="P602" s="30" t="str">
        <f t="shared" si="58"/>
        <v>5</v>
      </c>
      <c r="Q602" s="31">
        <f t="shared" si="59"/>
        <v>1025</v>
      </c>
      <c r="R602" s="31">
        <f t="shared" si="60"/>
        <v>17.083333333333332</v>
      </c>
      <c r="U602" s="28"/>
      <c r="V602" s="28"/>
      <c r="W602" s="8"/>
      <c r="X602" s="6"/>
    </row>
    <row r="603" spans="1:24">
      <c r="A603" s="32">
        <v>45383</v>
      </c>
      <c r="B603" s="1" t="str">
        <f t="shared" si="55"/>
        <v>abril</v>
      </c>
      <c r="C603" t="s">
        <v>235</v>
      </c>
      <c r="D603" t="s">
        <v>236</v>
      </c>
      <c r="E603" t="str">
        <f>+VLOOKUP(F603,'[1]DIVIPOLA MPIO'!$A$5:$B$1125,2,0)</f>
        <v>Valle del Cauca</v>
      </c>
      <c r="F603" t="s">
        <v>457</v>
      </c>
      <c r="G603" t="s">
        <v>369</v>
      </c>
      <c r="H603" t="s">
        <v>244</v>
      </c>
      <c r="I603" t="s">
        <v>225</v>
      </c>
      <c r="J603" t="s">
        <v>411</v>
      </c>
      <c r="K603" s="2">
        <v>4</v>
      </c>
      <c r="L603" s="2">
        <v>0</v>
      </c>
      <c r="M603" s="16">
        <v>2</v>
      </c>
      <c r="N603" s="29">
        <f t="shared" si="56"/>
        <v>1</v>
      </c>
      <c r="O603" s="30" t="str">
        <f t="shared" si="57"/>
        <v>2</v>
      </c>
      <c r="P603" s="30">
        <f t="shared" si="58"/>
        <v>0</v>
      </c>
      <c r="Q603" s="31">
        <f t="shared" si="59"/>
        <v>120</v>
      </c>
      <c r="R603" s="31">
        <f t="shared" si="60"/>
        <v>2</v>
      </c>
      <c r="U603" s="28"/>
      <c r="V603" s="28"/>
      <c r="W603" s="8"/>
      <c r="X603" s="6"/>
    </row>
    <row r="604" spans="1:24">
      <c r="A604" s="32">
        <v>45383</v>
      </c>
      <c r="B604" s="1" t="str">
        <f t="shared" si="55"/>
        <v>abril</v>
      </c>
      <c r="C604" t="s">
        <v>235</v>
      </c>
      <c r="D604" t="s">
        <v>236</v>
      </c>
      <c r="E604" t="str">
        <f>+VLOOKUP(F604,'[1]DIVIPOLA MPIO'!$A$5:$B$1125,2,0)</f>
        <v>Valle del Cauca</v>
      </c>
      <c r="F604" t="s">
        <v>240</v>
      </c>
      <c r="G604" t="s">
        <v>241</v>
      </c>
      <c r="H604" t="s">
        <v>239</v>
      </c>
      <c r="I604" t="s">
        <v>211</v>
      </c>
      <c r="J604" t="s">
        <v>411</v>
      </c>
      <c r="K604" s="2">
        <v>51</v>
      </c>
      <c r="L604" s="2">
        <v>829.5</v>
      </c>
      <c r="M604" s="16">
        <v>335</v>
      </c>
      <c r="N604" s="29">
        <f t="shared" si="56"/>
        <v>3</v>
      </c>
      <c r="O604" s="30" t="str">
        <f t="shared" si="57"/>
        <v>33</v>
      </c>
      <c r="P604" s="30" t="str">
        <f t="shared" si="58"/>
        <v>5</v>
      </c>
      <c r="Q604" s="31">
        <f t="shared" si="59"/>
        <v>1985</v>
      </c>
      <c r="R604" s="31">
        <f t="shared" si="60"/>
        <v>33.083333333333336</v>
      </c>
      <c r="U604" s="28"/>
      <c r="V604" s="28"/>
      <c r="W604" s="8"/>
      <c r="X604" s="6"/>
    </row>
    <row r="605" spans="1:24">
      <c r="A605" s="32">
        <v>45383</v>
      </c>
      <c r="B605" s="1" t="str">
        <f t="shared" si="55"/>
        <v>abril</v>
      </c>
      <c r="C605" t="s">
        <v>235</v>
      </c>
      <c r="D605" t="s">
        <v>236</v>
      </c>
      <c r="E605" t="str">
        <f>+VLOOKUP(F605,'[1]DIVIPOLA MPIO'!$A$5:$B$1125,2,0)</f>
        <v>Valle del Cauca</v>
      </c>
      <c r="F605" t="s">
        <v>242</v>
      </c>
      <c r="G605" t="s">
        <v>243</v>
      </c>
      <c r="H605" t="s">
        <v>244</v>
      </c>
      <c r="I605" t="s">
        <v>225</v>
      </c>
      <c r="J605" t="s">
        <v>411</v>
      </c>
      <c r="K605" s="2">
        <v>96</v>
      </c>
      <c r="L605" s="2">
        <v>1216</v>
      </c>
      <c r="M605" s="16">
        <v>57</v>
      </c>
      <c r="N605" s="29">
        <f t="shared" si="56"/>
        <v>2</v>
      </c>
      <c r="O605" s="30" t="str">
        <f t="shared" si="57"/>
        <v>57</v>
      </c>
      <c r="P605" s="30">
        <f t="shared" si="58"/>
        <v>0</v>
      </c>
      <c r="Q605" s="31">
        <f t="shared" si="59"/>
        <v>3420</v>
      </c>
      <c r="R605" s="31">
        <f t="shared" si="60"/>
        <v>57</v>
      </c>
      <c r="U605" s="28"/>
      <c r="V605" s="28"/>
      <c r="W605" s="8"/>
      <c r="X605" s="6"/>
    </row>
    <row r="606" spans="1:24">
      <c r="A606" s="32">
        <v>45413</v>
      </c>
      <c r="B606" s="1" t="str">
        <f t="shared" si="55"/>
        <v>mayo</v>
      </c>
      <c r="C606" t="s">
        <v>310</v>
      </c>
      <c r="D606" t="s">
        <v>311</v>
      </c>
      <c r="E606" t="str">
        <f>+VLOOKUP(F606,'[1]DIVIPOLA MPIO'!$A$5:$B$1125,2,0)</f>
        <v>Magdalena</v>
      </c>
      <c r="F606" t="s">
        <v>34</v>
      </c>
      <c r="G606" t="s">
        <v>312</v>
      </c>
      <c r="H606" t="s">
        <v>313</v>
      </c>
      <c r="I606" t="s">
        <v>370</v>
      </c>
      <c r="J606" t="s">
        <v>27</v>
      </c>
      <c r="K606" s="2">
        <v>25</v>
      </c>
      <c r="L606" s="2">
        <v>3511</v>
      </c>
      <c r="M606" s="16">
        <v>603</v>
      </c>
      <c r="N606" s="29">
        <f t="shared" si="56"/>
        <v>3</v>
      </c>
      <c r="O606" s="30" t="str">
        <f t="shared" si="57"/>
        <v>60</v>
      </c>
      <c r="P606" s="30" t="str">
        <f t="shared" si="58"/>
        <v>3</v>
      </c>
      <c r="Q606" s="31">
        <f t="shared" si="59"/>
        <v>3603</v>
      </c>
      <c r="R606" s="31">
        <f t="shared" si="60"/>
        <v>60.05</v>
      </c>
      <c r="U606" s="28"/>
      <c r="V606" s="28"/>
      <c r="W606" s="8"/>
      <c r="X606" s="6"/>
    </row>
    <row r="607" spans="1:24">
      <c r="A607" s="32">
        <v>45413</v>
      </c>
      <c r="B607" s="1" t="str">
        <f t="shared" si="55"/>
        <v>mayo</v>
      </c>
      <c r="C607" t="s">
        <v>310</v>
      </c>
      <c r="D607" t="s">
        <v>311</v>
      </c>
      <c r="E607" t="str">
        <f>+VLOOKUP(F607,'[1]DIVIPOLA MPIO'!$A$5:$B$1125,2,0)</f>
        <v>Magdalena</v>
      </c>
      <c r="F607" t="s">
        <v>34</v>
      </c>
      <c r="G607" t="s">
        <v>312</v>
      </c>
      <c r="H607" t="s">
        <v>315</v>
      </c>
      <c r="I607" t="s">
        <v>370</v>
      </c>
      <c r="J607" t="s">
        <v>27</v>
      </c>
      <c r="K607" s="2">
        <v>17</v>
      </c>
      <c r="L607" s="2">
        <v>4853</v>
      </c>
      <c r="M607" s="16">
        <v>577</v>
      </c>
      <c r="N607" s="29">
        <f t="shared" si="56"/>
        <v>3</v>
      </c>
      <c r="O607" s="30" t="str">
        <f t="shared" si="57"/>
        <v>57</v>
      </c>
      <c r="P607" s="30" t="str">
        <f t="shared" si="58"/>
        <v>7</v>
      </c>
      <c r="Q607" s="31">
        <f t="shared" si="59"/>
        <v>3427</v>
      </c>
      <c r="R607" s="31">
        <f t="shared" si="60"/>
        <v>57.116666666666667</v>
      </c>
      <c r="U607" s="28"/>
      <c r="V607" s="28"/>
      <c r="W607" s="8"/>
      <c r="X607" s="6"/>
    </row>
    <row r="608" spans="1:24">
      <c r="A608" s="32">
        <v>45413</v>
      </c>
      <c r="B608" s="1" t="str">
        <f t="shared" si="55"/>
        <v>mayo</v>
      </c>
      <c r="C608" t="s">
        <v>310</v>
      </c>
      <c r="D608" t="s">
        <v>311</v>
      </c>
      <c r="E608" t="str">
        <f>+VLOOKUP(F608,'[1]DIVIPOLA MPIO'!$A$5:$B$1125,2,0)</f>
        <v>Magdalena</v>
      </c>
      <c r="F608" t="s">
        <v>34</v>
      </c>
      <c r="G608" t="s">
        <v>312</v>
      </c>
      <c r="H608" t="s">
        <v>316</v>
      </c>
      <c r="I608" t="s">
        <v>370</v>
      </c>
      <c r="J608" t="s">
        <v>27</v>
      </c>
      <c r="K608" s="2">
        <v>21</v>
      </c>
      <c r="L608" s="2">
        <v>4825</v>
      </c>
      <c r="M608" s="16">
        <v>625</v>
      </c>
      <c r="N608" s="29">
        <f t="shared" si="56"/>
        <v>3</v>
      </c>
      <c r="O608" s="30" t="str">
        <f t="shared" si="57"/>
        <v>62</v>
      </c>
      <c r="P608" s="30" t="str">
        <f t="shared" si="58"/>
        <v>5</v>
      </c>
      <c r="Q608" s="31">
        <f t="shared" si="59"/>
        <v>3725</v>
      </c>
      <c r="R608" s="31">
        <f t="shared" si="60"/>
        <v>62.083333333333336</v>
      </c>
      <c r="U608" s="28"/>
      <c r="V608" s="28"/>
      <c r="W608" s="8"/>
      <c r="X608" s="6"/>
    </row>
    <row r="609" spans="1:24">
      <c r="A609" s="32">
        <v>45413</v>
      </c>
      <c r="B609" s="1" t="str">
        <f t="shared" si="55"/>
        <v>mayo</v>
      </c>
      <c r="C609" t="s">
        <v>22</v>
      </c>
      <c r="D609" t="s">
        <v>23</v>
      </c>
      <c r="E609" t="str">
        <f>+VLOOKUP(F609,'[1]DIVIPOLA MPIO'!$A$5:$B$1125,2,0)</f>
        <v>Cesar</v>
      </c>
      <c r="F609" t="s">
        <v>24</v>
      </c>
      <c r="G609" t="s">
        <v>25</v>
      </c>
      <c r="H609" t="s">
        <v>37</v>
      </c>
      <c r="I609" t="s">
        <v>15</v>
      </c>
      <c r="J609" t="s">
        <v>27</v>
      </c>
      <c r="K609" s="2">
        <v>24</v>
      </c>
      <c r="L609" s="2">
        <v>834</v>
      </c>
      <c r="M609" s="16">
        <v>1012</v>
      </c>
      <c r="N609" s="29">
        <f t="shared" si="56"/>
        <v>4</v>
      </c>
      <c r="O609" s="30" t="str">
        <f t="shared" si="57"/>
        <v>10</v>
      </c>
      <c r="P609" s="30" t="str">
        <f t="shared" si="58"/>
        <v>12</v>
      </c>
      <c r="Q609" s="31">
        <f t="shared" si="59"/>
        <v>612</v>
      </c>
      <c r="R609" s="31">
        <f t="shared" si="60"/>
        <v>10.199999999999999</v>
      </c>
      <c r="U609" s="28"/>
      <c r="V609" s="28"/>
      <c r="W609" s="8"/>
      <c r="X609" s="6"/>
    </row>
    <row r="610" spans="1:24">
      <c r="A610" s="32">
        <v>45413</v>
      </c>
      <c r="B610" s="1" t="str">
        <f t="shared" si="55"/>
        <v>mayo</v>
      </c>
      <c r="C610" t="s">
        <v>22</v>
      </c>
      <c r="D610" t="s">
        <v>23</v>
      </c>
      <c r="E610" t="str">
        <f>+VLOOKUP(F610,'[1]DIVIPOLA MPIO'!$A$5:$B$1125,2,0)</f>
        <v>La Guajira</v>
      </c>
      <c r="F610" t="s">
        <v>28</v>
      </c>
      <c r="G610" t="s">
        <v>29</v>
      </c>
      <c r="H610" t="s">
        <v>36</v>
      </c>
      <c r="I610" t="s">
        <v>15</v>
      </c>
      <c r="J610" t="s">
        <v>27</v>
      </c>
      <c r="K610" s="2">
        <v>97</v>
      </c>
      <c r="L610" s="2">
        <v>2154</v>
      </c>
      <c r="M610" s="16">
        <v>35</v>
      </c>
      <c r="N610" s="29">
        <f t="shared" si="56"/>
        <v>2</v>
      </c>
      <c r="O610" s="30" t="str">
        <f t="shared" si="57"/>
        <v>35</v>
      </c>
      <c r="P610" s="30">
        <f t="shared" si="58"/>
        <v>0</v>
      </c>
      <c r="Q610" s="31">
        <f t="shared" si="59"/>
        <v>2100</v>
      </c>
      <c r="R610" s="31">
        <f t="shared" si="60"/>
        <v>35</v>
      </c>
      <c r="U610" s="28"/>
      <c r="V610" s="28"/>
      <c r="W610" s="8"/>
      <c r="X610" s="6"/>
    </row>
    <row r="611" spans="1:24">
      <c r="A611" s="32">
        <v>45413</v>
      </c>
      <c r="B611" s="1" t="str">
        <f t="shared" si="55"/>
        <v>mayo</v>
      </c>
      <c r="C611" t="s">
        <v>22</v>
      </c>
      <c r="D611" t="s">
        <v>23</v>
      </c>
      <c r="E611" t="str">
        <f>+VLOOKUP(F611,'[1]DIVIPOLA MPIO'!$A$5:$B$1125,2,0)</f>
        <v>La Guajira</v>
      </c>
      <c r="F611" t="s">
        <v>28</v>
      </c>
      <c r="G611" t="s">
        <v>29</v>
      </c>
      <c r="H611" t="s">
        <v>33</v>
      </c>
      <c r="I611" t="s">
        <v>15</v>
      </c>
      <c r="J611" t="s">
        <v>27</v>
      </c>
      <c r="K611" s="2">
        <v>25</v>
      </c>
      <c r="L611" s="2">
        <v>713</v>
      </c>
      <c r="M611" s="16">
        <v>912</v>
      </c>
      <c r="N611" s="29">
        <f t="shared" si="56"/>
        <v>3</v>
      </c>
      <c r="O611" s="30" t="str">
        <f t="shared" si="57"/>
        <v>91</v>
      </c>
      <c r="P611" s="30" t="str">
        <f t="shared" si="58"/>
        <v>2</v>
      </c>
      <c r="Q611" s="31">
        <f t="shared" si="59"/>
        <v>5462</v>
      </c>
      <c r="R611" s="31">
        <f t="shared" si="60"/>
        <v>91.033333333333331</v>
      </c>
      <c r="U611" s="28"/>
      <c r="V611" s="28"/>
      <c r="W611" s="8"/>
      <c r="X611" s="6"/>
    </row>
    <row r="612" spans="1:24">
      <c r="A612" s="32">
        <v>45413</v>
      </c>
      <c r="B612" s="1" t="str">
        <f t="shared" si="55"/>
        <v>mayo</v>
      </c>
      <c r="C612" t="s">
        <v>22</v>
      </c>
      <c r="D612" t="s">
        <v>23</v>
      </c>
      <c r="E612" t="str">
        <f>+VLOOKUP(F612,'[1]DIVIPOLA MPIO'!$A$5:$B$1125,2,0)</f>
        <v>Magdalena</v>
      </c>
      <c r="F612" t="s">
        <v>31</v>
      </c>
      <c r="G612" t="s">
        <v>32</v>
      </c>
      <c r="H612" t="s">
        <v>33</v>
      </c>
      <c r="I612" t="s">
        <v>15</v>
      </c>
      <c r="J612" t="s">
        <v>27</v>
      </c>
      <c r="K612" s="2">
        <v>69</v>
      </c>
      <c r="L612" s="2">
        <v>1636</v>
      </c>
      <c r="M612" s="16">
        <v>2318</v>
      </c>
      <c r="N612" s="29">
        <f t="shared" si="56"/>
        <v>4</v>
      </c>
      <c r="O612" s="30" t="str">
        <f t="shared" si="57"/>
        <v>23</v>
      </c>
      <c r="P612" s="30" t="str">
        <f t="shared" si="58"/>
        <v>18</v>
      </c>
      <c r="Q612" s="31">
        <f t="shared" si="59"/>
        <v>1398</v>
      </c>
      <c r="R612" s="31">
        <f t="shared" si="60"/>
        <v>23.3</v>
      </c>
      <c r="U612" s="28"/>
      <c r="V612" s="28"/>
      <c r="W612" s="8"/>
      <c r="X612" s="6"/>
    </row>
    <row r="613" spans="1:24">
      <c r="A613" s="32">
        <v>45413</v>
      </c>
      <c r="B613" s="1" t="str">
        <f t="shared" si="55"/>
        <v>mayo</v>
      </c>
      <c r="C613" t="s">
        <v>22</v>
      </c>
      <c r="D613" t="s">
        <v>23</v>
      </c>
      <c r="E613" t="str">
        <f>+VLOOKUP(F613,'[1]DIVIPOLA MPIO'!$A$5:$B$1125,2,0)</f>
        <v>Magdalena</v>
      </c>
      <c r="F613" t="s">
        <v>34</v>
      </c>
      <c r="G613" t="s">
        <v>35</v>
      </c>
      <c r="H613" t="s">
        <v>37</v>
      </c>
      <c r="I613" t="s">
        <v>15</v>
      </c>
      <c r="J613" t="s">
        <v>27</v>
      </c>
      <c r="K613" s="2">
        <v>129</v>
      </c>
      <c r="L613" s="2">
        <v>3383</v>
      </c>
      <c r="M613" s="16">
        <v>4342</v>
      </c>
      <c r="N613" s="29">
        <f t="shared" si="56"/>
        <v>4</v>
      </c>
      <c r="O613" s="30" t="str">
        <f t="shared" si="57"/>
        <v>43</v>
      </c>
      <c r="P613" s="30" t="str">
        <f t="shared" si="58"/>
        <v>42</v>
      </c>
      <c r="Q613" s="31">
        <f t="shared" si="59"/>
        <v>2622</v>
      </c>
      <c r="R613" s="31">
        <f t="shared" si="60"/>
        <v>43.7</v>
      </c>
      <c r="U613" s="28"/>
      <c r="V613" s="28"/>
      <c r="W613" s="8"/>
      <c r="X613" s="6"/>
    </row>
    <row r="614" spans="1:24">
      <c r="A614" s="32">
        <v>45413</v>
      </c>
      <c r="B614" s="1" t="str">
        <f t="shared" si="55"/>
        <v>mayo</v>
      </c>
      <c r="C614" t="s">
        <v>22</v>
      </c>
      <c r="D614" t="s">
        <v>23</v>
      </c>
      <c r="E614" t="str">
        <f>+VLOOKUP(F614,'[1]DIVIPOLA MPIO'!$A$5:$B$1125,2,0)</f>
        <v>Magdalena</v>
      </c>
      <c r="F614" t="s">
        <v>34</v>
      </c>
      <c r="G614" t="s">
        <v>35</v>
      </c>
      <c r="H614" t="s">
        <v>30</v>
      </c>
      <c r="I614" t="s">
        <v>15</v>
      </c>
      <c r="J614" t="s">
        <v>27</v>
      </c>
      <c r="K614" s="2">
        <v>151</v>
      </c>
      <c r="L614" s="2">
        <v>3822</v>
      </c>
      <c r="M614" s="16">
        <v>5124</v>
      </c>
      <c r="N614" s="29">
        <f t="shared" si="56"/>
        <v>4</v>
      </c>
      <c r="O614" s="30" t="str">
        <f t="shared" si="57"/>
        <v>51</v>
      </c>
      <c r="P614" s="30" t="str">
        <f t="shared" si="58"/>
        <v>24</v>
      </c>
      <c r="Q614" s="31">
        <f t="shared" si="59"/>
        <v>3084</v>
      </c>
      <c r="R614" s="31">
        <f t="shared" si="60"/>
        <v>51.4</v>
      </c>
      <c r="U614" s="28"/>
      <c r="V614" s="28"/>
      <c r="W614" s="8"/>
      <c r="X614" s="6"/>
    </row>
    <row r="615" spans="1:24">
      <c r="A615" s="32">
        <v>45413</v>
      </c>
      <c r="B615" s="1" t="str">
        <f t="shared" si="55"/>
        <v>mayo</v>
      </c>
      <c r="C615" t="s">
        <v>248</v>
      </c>
      <c r="D615" t="s">
        <v>249</v>
      </c>
      <c r="E615" t="str">
        <f>+VLOOKUP(F615,'[1]DIVIPOLA MPIO'!$A$5:$B$1125,2,0)</f>
        <v>Bolívar</v>
      </c>
      <c r="F615" t="s">
        <v>465</v>
      </c>
      <c r="G615" t="s">
        <v>250</v>
      </c>
      <c r="H615" t="s">
        <v>251</v>
      </c>
      <c r="I615" t="s">
        <v>15</v>
      </c>
      <c r="J615" t="s">
        <v>16</v>
      </c>
      <c r="K615" s="2">
        <v>810</v>
      </c>
      <c r="L615" s="2">
        <v>3290</v>
      </c>
      <c r="M615" s="16">
        <v>47</v>
      </c>
      <c r="N615" s="29">
        <f t="shared" si="56"/>
        <v>2</v>
      </c>
      <c r="O615" s="30" t="str">
        <f t="shared" si="57"/>
        <v>47</v>
      </c>
      <c r="P615" s="30">
        <f t="shared" si="58"/>
        <v>0</v>
      </c>
      <c r="Q615" s="31">
        <f t="shared" si="59"/>
        <v>2820</v>
      </c>
      <c r="R615" s="31">
        <f t="shared" si="60"/>
        <v>47</v>
      </c>
      <c r="U615" s="28"/>
      <c r="V615" s="28"/>
      <c r="W615" s="8"/>
      <c r="X615" s="6"/>
    </row>
    <row r="616" spans="1:24">
      <c r="A616" s="32">
        <v>45413</v>
      </c>
      <c r="B616" s="1" t="str">
        <f t="shared" si="55"/>
        <v>mayo</v>
      </c>
      <c r="C616" t="s">
        <v>248</v>
      </c>
      <c r="D616" t="s">
        <v>249</v>
      </c>
      <c r="E616" t="str">
        <f>+VLOOKUP(F616,'[1]DIVIPOLA MPIO'!$A$5:$B$1125,2,0)</f>
        <v>Bolívar</v>
      </c>
      <c r="F616" t="s">
        <v>465</v>
      </c>
      <c r="G616" t="s">
        <v>250</v>
      </c>
      <c r="H616" t="s">
        <v>371</v>
      </c>
      <c r="I616" t="s">
        <v>15</v>
      </c>
      <c r="J616" t="s">
        <v>16</v>
      </c>
      <c r="K616" s="2">
        <v>910</v>
      </c>
      <c r="L616" s="2">
        <v>3820</v>
      </c>
      <c r="M616" s="16">
        <v>54</v>
      </c>
      <c r="N616" s="29">
        <f t="shared" si="56"/>
        <v>2</v>
      </c>
      <c r="O616" s="30" t="str">
        <f t="shared" si="57"/>
        <v>54</v>
      </c>
      <c r="P616" s="30">
        <f t="shared" si="58"/>
        <v>0</v>
      </c>
      <c r="Q616" s="31">
        <f t="shared" si="59"/>
        <v>3240</v>
      </c>
      <c r="R616" s="31">
        <f t="shared" si="60"/>
        <v>54</v>
      </c>
      <c r="U616" s="28"/>
      <c r="V616" s="28"/>
      <c r="W616" s="8"/>
      <c r="X616" s="6"/>
    </row>
    <row r="617" spans="1:24">
      <c r="A617" s="32">
        <v>45413</v>
      </c>
      <c r="B617" s="1" t="str">
        <f t="shared" si="55"/>
        <v>mayo</v>
      </c>
      <c r="C617" t="s">
        <v>248</v>
      </c>
      <c r="D617" t="s">
        <v>249</v>
      </c>
      <c r="E617" t="str">
        <f>+VLOOKUP(F617,'[1]DIVIPOLA MPIO'!$A$5:$B$1125,2,0)</f>
        <v>Bolívar</v>
      </c>
      <c r="F617" t="s">
        <v>465</v>
      </c>
      <c r="G617" t="s">
        <v>250</v>
      </c>
      <c r="H617" t="s">
        <v>252</v>
      </c>
      <c r="I617" t="s">
        <v>15</v>
      </c>
      <c r="J617" t="s">
        <v>16</v>
      </c>
      <c r="K617" s="2">
        <v>750</v>
      </c>
      <c r="L617" s="2">
        <v>3000</v>
      </c>
      <c r="M617" s="16">
        <v>40</v>
      </c>
      <c r="N617" s="29">
        <f t="shared" si="56"/>
        <v>2</v>
      </c>
      <c r="O617" s="30" t="str">
        <f t="shared" si="57"/>
        <v>40</v>
      </c>
      <c r="P617" s="30">
        <f t="shared" si="58"/>
        <v>0</v>
      </c>
      <c r="Q617" s="31">
        <f t="shared" si="59"/>
        <v>2400</v>
      </c>
      <c r="R617" s="31">
        <f t="shared" si="60"/>
        <v>40</v>
      </c>
      <c r="U617" s="28"/>
      <c r="V617" s="28"/>
      <c r="W617" s="8"/>
      <c r="X617" s="6"/>
    </row>
    <row r="618" spans="1:24">
      <c r="A618" s="32">
        <v>45413</v>
      </c>
      <c r="B618" s="1" t="str">
        <f t="shared" si="55"/>
        <v>mayo</v>
      </c>
      <c r="C618" t="s">
        <v>253</v>
      </c>
      <c r="D618" t="s">
        <v>254</v>
      </c>
      <c r="E618" t="str">
        <f>+VLOOKUP(F618,'[1]DIVIPOLA MPIO'!$A$5:$B$1125,2,0)</f>
        <v>Casanare</v>
      </c>
      <c r="F618" t="s">
        <v>12</v>
      </c>
      <c r="G618" t="s">
        <v>255</v>
      </c>
      <c r="H618" t="s">
        <v>372</v>
      </c>
      <c r="I618" t="s">
        <v>92</v>
      </c>
      <c r="J618" t="s">
        <v>16</v>
      </c>
      <c r="K618" s="2">
        <v>26</v>
      </c>
      <c r="L618" s="2">
        <v>325</v>
      </c>
      <c r="M618" s="16">
        <v>87</v>
      </c>
      <c r="N618" s="29">
        <f t="shared" si="56"/>
        <v>2</v>
      </c>
      <c r="O618" s="30" t="str">
        <f t="shared" si="57"/>
        <v>87</v>
      </c>
      <c r="P618" s="30">
        <f t="shared" si="58"/>
        <v>0</v>
      </c>
      <c r="Q618" s="31">
        <f t="shared" si="59"/>
        <v>5220</v>
      </c>
      <c r="R618" s="31">
        <f t="shared" si="60"/>
        <v>87</v>
      </c>
      <c r="U618" s="28"/>
      <c r="V618" s="28"/>
      <c r="W618" s="8"/>
      <c r="X618" s="6"/>
    </row>
    <row r="619" spans="1:24">
      <c r="A619" s="32">
        <v>45413</v>
      </c>
      <c r="B619" s="1" t="str">
        <f t="shared" si="55"/>
        <v>mayo</v>
      </c>
      <c r="C619" t="s">
        <v>253</v>
      </c>
      <c r="D619" t="s">
        <v>254</v>
      </c>
      <c r="E619" t="str">
        <f>+VLOOKUP(F619,'[1]DIVIPOLA MPIO'!$A$5:$B$1125,2,0)</f>
        <v>Casanare</v>
      </c>
      <c r="F619" t="s">
        <v>12</v>
      </c>
      <c r="G619" t="s">
        <v>255</v>
      </c>
      <c r="H619" t="s">
        <v>336</v>
      </c>
      <c r="I619" t="s">
        <v>15</v>
      </c>
      <c r="J619" t="s">
        <v>16</v>
      </c>
      <c r="K619" s="2">
        <v>63</v>
      </c>
      <c r="L619" s="2">
        <v>788</v>
      </c>
      <c r="M619" s="16">
        <v>21</v>
      </c>
      <c r="N619" s="29">
        <f t="shared" si="56"/>
        <v>2</v>
      </c>
      <c r="O619" s="30" t="str">
        <f t="shared" si="57"/>
        <v>21</v>
      </c>
      <c r="P619" s="30">
        <f t="shared" si="58"/>
        <v>0</v>
      </c>
      <c r="Q619" s="31">
        <f t="shared" si="59"/>
        <v>1260</v>
      </c>
      <c r="R619" s="31">
        <f t="shared" si="60"/>
        <v>21</v>
      </c>
      <c r="U619" s="28"/>
      <c r="V619" s="28"/>
      <c r="W619" s="8"/>
      <c r="X619" s="6"/>
    </row>
    <row r="620" spans="1:24">
      <c r="A620" s="32">
        <v>45413</v>
      </c>
      <c r="B620" s="1" t="str">
        <f t="shared" si="55"/>
        <v>mayo</v>
      </c>
      <c r="C620" t="s">
        <v>253</v>
      </c>
      <c r="D620" t="s">
        <v>254</v>
      </c>
      <c r="E620" t="str">
        <f>+VLOOKUP(F620,'[1]DIVIPOLA MPIO'!$A$5:$B$1125,2,0)</f>
        <v>Casanare</v>
      </c>
      <c r="F620" t="s">
        <v>12</v>
      </c>
      <c r="G620" t="s">
        <v>255</v>
      </c>
      <c r="H620" t="s">
        <v>256</v>
      </c>
      <c r="I620" t="s">
        <v>92</v>
      </c>
      <c r="J620" t="s">
        <v>16</v>
      </c>
      <c r="K620" s="2">
        <v>26</v>
      </c>
      <c r="L620" s="2">
        <v>325</v>
      </c>
      <c r="M620" s="16">
        <v>87</v>
      </c>
      <c r="N620" s="29">
        <f t="shared" si="56"/>
        <v>2</v>
      </c>
      <c r="O620" s="30" t="str">
        <f t="shared" si="57"/>
        <v>87</v>
      </c>
      <c r="P620" s="30">
        <f t="shared" si="58"/>
        <v>0</v>
      </c>
      <c r="Q620" s="31">
        <f t="shared" si="59"/>
        <v>5220</v>
      </c>
      <c r="R620" s="31">
        <f t="shared" si="60"/>
        <v>87</v>
      </c>
      <c r="U620" s="28"/>
      <c r="V620" s="28"/>
      <c r="W620" s="8"/>
      <c r="X620" s="6"/>
    </row>
    <row r="621" spans="1:24">
      <c r="A621" s="32">
        <v>45413</v>
      </c>
      <c r="B621" s="1" t="str">
        <f t="shared" si="55"/>
        <v>mayo</v>
      </c>
      <c r="C621" t="s">
        <v>253</v>
      </c>
      <c r="D621" t="s">
        <v>254</v>
      </c>
      <c r="E621" t="str">
        <f>+VLOOKUP(F621,'[1]DIVIPOLA MPIO'!$A$5:$B$1125,2,0)</f>
        <v>Casanare</v>
      </c>
      <c r="F621" t="s">
        <v>12</v>
      </c>
      <c r="G621" t="s">
        <v>337</v>
      </c>
      <c r="H621" t="s">
        <v>372</v>
      </c>
      <c r="I621" t="s">
        <v>92</v>
      </c>
      <c r="J621" t="s">
        <v>16</v>
      </c>
      <c r="K621" s="2">
        <v>73</v>
      </c>
      <c r="L621" s="2">
        <v>913</v>
      </c>
      <c r="M621" s="16">
        <v>243</v>
      </c>
      <c r="N621" s="29">
        <f t="shared" si="56"/>
        <v>3</v>
      </c>
      <c r="O621" s="30" t="str">
        <f t="shared" si="57"/>
        <v>24</v>
      </c>
      <c r="P621" s="30" t="str">
        <f t="shared" si="58"/>
        <v>3</v>
      </c>
      <c r="Q621" s="31">
        <f t="shared" si="59"/>
        <v>1443</v>
      </c>
      <c r="R621" s="31">
        <f t="shared" si="60"/>
        <v>24.05</v>
      </c>
      <c r="U621" s="28"/>
      <c r="V621" s="28"/>
      <c r="W621" s="8"/>
      <c r="X621" s="6"/>
    </row>
    <row r="622" spans="1:24">
      <c r="A622" s="32">
        <v>45413</v>
      </c>
      <c r="B622" s="1" t="str">
        <f t="shared" si="55"/>
        <v>mayo</v>
      </c>
      <c r="C622" t="s">
        <v>253</v>
      </c>
      <c r="D622" t="s">
        <v>254</v>
      </c>
      <c r="E622" t="str">
        <f>+VLOOKUP(F622,'[1]DIVIPOLA MPIO'!$A$5:$B$1125,2,0)</f>
        <v>Casanare</v>
      </c>
      <c r="F622" t="s">
        <v>12</v>
      </c>
      <c r="G622" t="s">
        <v>337</v>
      </c>
      <c r="H622" t="s">
        <v>336</v>
      </c>
      <c r="I622" t="s">
        <v>15</v>
      </c>
      <c r="J622" t="s">
        <v>16</v>
      </c>
      <c r="K622" s="2">
        <v>93</v>
      </c>
      <c r="L622" s="2">
        <v>1163</v>
      </c>
      <c r="M622" s="16">
        <v>311</v>
      </c>
      <c r="N622" s="29">
        <f t="shared" si="56"/>
        <v>3</v>
      </c>
      <c r="O622" s="30" t="str">
        <f t="shared" si="57"/>
        <v>31</v>
      </c>
      <c r="P622" s="30" t="str">
        <f t="shared" si="58"/>
        <v>1</v>
      </c>
      <c r="Q622" s="31">
        <f t="shared" si="59"/>
        <v>1861</v>
      </c>
      <c r="R622" s="31">
        <f t="shared" si="60"/>
        <v>31.016666666666666</v>
      </c>
      <c r="U622" s="28"/>
      <c r="V622" s="28"/>
      <c r="W622" s="8"/>
      <c r="X622" s="6"/>
    </row>
    <row r="623" spans="1:24">
      <c r="A623" s="32">
        <v>45413</v>
      </c>
      <c r="B623" s="1" t="str">
        <f t="shared" si="55"/>
        <v>mayo</v>
      </c>
      <c r="C623" t="s">
        <v>253</v>
      </c>
      <c r="D623" t="s">
        <v>254</v>
      </c>
      <c r="E623" t="str">
        <f>+VLOOKUP(F623,'[1]DIVIPOLA MPIO'!$A$5:$B$1125,2,0)</f>
        <v>Casanare</v>
      </c>
      <c r="F623" t="s">
        <v>12</v>
      </c>
      <c r="G623" t="s">
        <v>337</v>
      </c>
      <c r="H623" t="s">
        <v>256</v>
      </c>
      <c r="I623" t="s">
        <v>92</v>
      </c>
      <c r="J623" t="s">
        <v>16</v>
      </c>
      <c r="K623" s="2">
        <v>45</v>
      </c>
      <c r="L623" s="2">
        <v>563</v>
      </c>
      <c r="M623" s="16">
        <v>149</v>
      </c>
      <c r="N623" s="29">
        <f t="shared" si="56"/>
        <v>3</v>
      </c>
      <c r="O623" s="30" t="str">
        <f t="shared" si="57"/>
        <v>14</v>
      </c>
      <c r="P623" s="30" t="str">
        <f t="shared" si="58"/>
        <v>9</v>
      </c>
      <c r="Q623" s="31">
        <f t="shared" si="59"/>
        <v>849</v>
      </c>
      <c r="R623" s="31">
        <f t="shared" si="60"/>
        <v>14.15</v>
      </c>
      <c r="U623" s="28"/>
      <c r="V623" s="28"/>
      <c r="W623" s="8"/>
      <c r="X623" s="6"/>
    </row>
    <row r="624" spans="1:24">
      <c r="A624" s="32">
        <v>45413</v>
      </c>
      <c r="B624" s="1" t="str">
        <f t="shared" si="55"/>
        <v>mayo</v>
      </c>
      <c r="C624" t="s">
        <v>253</v>
      </c>
      <c r="D624" t="s">
        <v>254</v>
      </c>
      <c r="E624" t="str">
        <f>+VLOOKUP(F624,'[1]DIVIPOLA MPIO'!$A$5:$B$1125,2,0)</f>
        <v>Casanare</v>
      </c>
      <c r="F624" t="s">
        <v>338</v>
      </c>
      <c r="G624" t="s">
        <v>339</v>
      </c>
      <c r="H624" t="s">
        <v>256</v>
      </c>
      <c r="I624" t="s">
        <v>92</v>
      </c>
      <c r="J624" t="s">
        <v>16</v>
      </c>
      <c r="K624" s="2">
        <v>32</v>
      </c>
      <c r="L624" s="2">
        <v>400</v>
      </c>
      <c r="M624" s="16">
        <v>107</v>
      </c>
      <c r="N624" s="29">
        <f t="shared" si="56"/>
        <v>3</v>
      </c>
      <c r="O624" s="30" t="str">
        <f t="shared" si="57"/>
        <v>10</v>
      </c>
      <c r="P624" s="30" t="str">
        <f t="shared" si="58"/>
        <v>7</v>
      </c>
      <c r="Q624" s="31">
        <f t="shared" si="59"/>
        <v>607</v>
      </c>
      <c r="R624" s="31">
        <f t="shared" si="60"/>
        <v>10.116666666666667</v>
      </c>
      <c r="U624" s="28"/>
      <c r="V624" s="28"/>
      <c r="W624" s="8"/>
      <c r="X624" s="6"/>
    </row>
    <row r="625" spans="1:24">
      <c r="A625" s="32">
        <v>45413</v>
      </c>
      <c r="B625" s="1" t="str">
        <f t="shared" si="55"/>
        <v>mayo</v>
      </c>
      <c r="C625" t="s">
        <v>253</v>
      </c>
      <c r="D625" t="s">
        <v>254</v>
      </c>
      <c r="E625" t="str">
        <f>+VLOOKUP(F625,'[1]DIVIPOLA MPIO'!$A$5:$B$1125,2,0)</f>
        <v>Casanare</v>
      </c>
      <c r="F625" t="s">
        <v>338</v>
      </c>
      <c r="G625" t="s">
        <v>340</v>
      </c>
      <c r="H625" t="s">
        <v>372</v>
      </c>
      <c r="I625" t="s">
        <v>92</v>
      </c>
      <c r="J625" t="s">
        <v>16</v>
      </c>
      <c r="K625" s="2">
        <v>78</v>
      </c>
      <c r="L625" s="2">
        <v>975</v>
      </c>
      <c r="M625" s="16">
        <v>261</v>
      </c>
      <c r="N625" s="29">
        <f t="shared" si="56"/>
        <v>3</v>
      </c>
      <c r="O625" s="30" t="str">
        <f t="shared" si="57"/>
        <v>26</v>
      </c>
      <c r="P625" s="30" t="str">
        <f t="shared" si="58"/>
        <v>1</v>
      </c>
      <c r="Q625" s="31">
        <f t="shared" si="59"/>
        <v>1561</v>
      </c>
      <c r="R625" s="31">
        <f t="shared" si="60"/>
        <v>26.016666666666666</v>
      </c>
      <c r="U625" s="28"/>
      <c r="V625" s="28"/>
      <c r="W625" s="8"/>
      <c r="X625" s="6"/>
    </row>
    <row r="626" spans="1:24">
      <c r="A626" s="32">
        <v>45413</v>
      </c>
      <c r="B626" s="1" t="str">
        <f t="shared" si="55"/>
        <v>mayo</v>
      </c>
      <c r="C626" t="s">
        <v>253</v>
      </c>
      <c r="D626" t="s">
        <v>254</v>
      </c>
      <c r="E626" t="str">
        <f>+VLOOKUP(F626,'[1]DIVIPOLA MPIO'!$A$5:$B$1125,2,0)</f>
        <v>Casanare</v>
      </c>
      <c r="F626" t="s">
        <v>338</v>
      </c>
      <c r="G626" t="s">
        <v>340</v>
      </c>
      <c r="H626" t="s">
        <v>256</v>
      </c>
      <c r="I626" t="s">
        <v>92</v>
      </c>
      <c r="J626" t="s">
        <v>16</v>
      </c>
      <c r="K626" s="2">
        <v>31</v>
      </c>
      <c r="L626" s="2">
        <v>388</v>
      </c>
      <c r="M626" s="16">
        <v>102</v>
      </c>
      <c r="N626" s="29">
        <f t="shared" si="56"/>
        <v>3</v>
      </c>
      <c r="O626" s="30" t="str">
        <f t="shared" si="57"/>
        <v>10</v>
      </c>
      <c r="P626" s="30" t="str">
        <f t="shared" si="58"/>
        <v>2</v>
      </c>
      <c r="Q626" s="31">
        <f t="shared" si="59"/>
        <v>602</v>
      </c>
      <c r="R626" s="31">
        <f t="shared" si="60"/>
        <v>10.033333333333333</v>
      </c>
      <c r="U626" s="28"/>
      <c r="V626" s="28"/>
      <c r="W626" s="8"/>
      <c r="X626" s="6"/>
    </row>
    <row r="627" spans="1:24">
      <c r="A627" s="32">
        <v>45413</v>
      </c>
      <c r="B627" s="1" t="str">
        <f t="shared" si="55"/>
        <v>mayo</v>
      </c>
      <c r="C627" t="s">
        <v>60</v>
      </c>
      <c r="D627" t="s">
        <v>61</v>
      </c>
      <c r="E627" t="str">
        <f>+VLOOKUP(F627,'[1]DIVIPOLA MPIO'!$A$5:$B$1125,2,0)</f>
        <v>Cesar</v>
      </c>
      <c r="F627" t="s">
        <v>62</v>
      </c>
      <c r="G627" t="s">
        <v>63</v>
      </c>
      <c r="H627" t="s">
        <v>64</v>
      </c>
      <c r="I627" t="s">
        <v>15</v>
      </c>
      <c r="J627" t="s">
        <v>65</v>
      </c>
      <c r="K627" s="2">
        <v>23</v>
      </c>
      <c r="L627" s="2">
        <v>351</v>
      </c>
      <c r="M627" s="16">
        <v>830</v>
      </c>
      <c r="N627" s="29">
        <f t="shared" si="56"/>
        <v>3</v>
      </c>
      <c r="O627" s="30" t="str">
        <f t="shared" si="57"/>
        <v>83</v>
      </c>
      <c r="P627" s="30" t="str">
        <f t="shared" si="58"/>
        <v>0</v>
      </c>
      <c r="Q627" s="31">
        <f t="shared" si="59"/>
        <v>4980</v>
      </c>
      <c r="R627" s="31">
        <f t="shared" si="60"/>
        <v>83</v>
      </c>
      <c r="U627" s="28"/>
      <c r="V627" s="28"/>
      <c r="W627" s="8"/>
      <c r="X627" s="6"/>
    </row>
    <row r="628" spans="1:24">
      <c r="A628" s="32">
        <v>45413</v>
      </c>
      <c r="B628" s="1" t="str">
        <f t="shared" si="55"/>
        <v>mayo</v>
      </c>
      <c r="C628" t="s">
        <v>66</v>
      </c>
      <c r="D628" t="s">
        <v>67</v>
      </c>
      <c r="E628" t="str">
        <f>+VLOOKUP(F628,'[1]DIVIPOLA MPIO'!$A$5:$B$1125,2,0)</f>
        <v>Antioquia</v>
      </c>
      <c r="F628" t="s">
        <v>68</v>
      </c>
      <c r="G628" t="s">
        <v>257</v>
      </c>
      <c r="H628" t="s">
        <v>70</v>
      </c>
      <c r="I628" t="s">
        <v>43</v>
      </c>
      <c r="J628" t="s">
        <v>27</v>
      </c>
      <c r="K628" s="2">
        <v>83</v>
      </c>
      <c r="L628" s="2">
        <v>4721</v>
      </c>
      <c r="M628" s="16">
        <v>37</v>
      </c>
      <c r="N628" s="29">
        <f t="shared" si="56"/>
        <v>2</v>
      </c>
      <c r="O628" s="30" t="str">
        <f t="shared" si="57"/>
        <v>37</v>
      </c>
      <c r="P628" s="30">
        <f t="shared" si="58"/>
        <v>0</v>
      </c>
      <c r="Q628" s="31">
        <f t="shared" si="59"/>
        <v>2220</v>
      </c>
      <c r="R628" s="31">
        <f t="shared" si="60"/>
        <v>37</v>
      </c>
      <c r="U628" s="28"/>
      <c r="V628" s="28"/>
      <c r="W628" s="8"/>
      <c r="X628" s="6"/>
    </row>
    <row r="629" spans="1:24">
      <c r="A629" s="32">
        <v>45413</v>
      </c>
      <c r="B629" s="1" t="str">
        <f t="shared" si="55"/>
        <v>mayo</v>
      </c>
      <c r="C629" t="s">
        <v>66</v>
      </c>
      <c r="D629" t="s">
        <v>67</v>
      </c>
      <c r="E629" t="str">
        <f>+VLOOKUP(F629,'[1]DIVIPOLA MPIO'!$A$5:$B$1125,2,0)</f>
        <v>Antioquia</v>
      </c>
      <c r="F629" t="s">
        <v>68</v>
      </c>
      <c r="G629" t="s">
        <v>257</v>
      </c>
      <c r="H629" t="s">
        <v>71</v>
      </c>
      <c r="I629" t="s">
        <v>43</v>
      </c>
      <c r="J629" t="s">
        <v>27</v>
      </c>
      <c r="K629" s="2">
        <v>85</v>
      </c>
      <c r="L629" s="2">
        <v>4903</v>
      </c>
      <c r="M629" s="16">
        <v>3906</v>
      </c>
      <c r="N629" s="29">
        <f t="shared" si="56"/>
        <v>4</v>
      </c>
      <c r="O629" s="30" t="str">
        <f t="shared" si="57"/>
        <v>39</v>
      </c>
      <c r="P629" s="30" t="str">
        <f t="shared" si="58"/>
        <v>06</v>
      </c>
      <c r="Q629" s="31">
        <f t="shared" si="59"/>
        <v>2346</v>
      </c>
      <c r="R629" s="31">
        <f t="shared" si="60"/>
        <v>39.1</v>
      </c>
      <c r="U629" s="28"/>
      <c r="V629" s="28"/>
      <c r="W629" s="8"/>
      <c r="X629" s="6"/>
    </row>
    <row r="630" spans="1:24">
      <c r="A630" s="32">
        <v>45413</v>
      </c>
      <c r="B630" s="1" t="str">
        <f t="shared" si="55"/>
        <v>mayo</v>
      </c>
      <c r="C630" t="s">
        <v>66</v>
      </c>
      <c r="D630" t="s">
        <v>67</v>
      </c>
      <c r="E630" t="str">
        <f>+VLOOKUP(F630,'[1]DIVIPOLA MPIO'!$A$5:$B$1125,2,0)</f>
        <v>Antioquia</v>
      </c>
      <c r="F630" t="s">
        <v>68</v>
      </c>
      <c r="G630" t="s">
        <v>257</v>
      </c>
      <c r="H630" t="s">
        <v>72</v>
      </c>
      <c r="I630" t="s">
        <v>43</v>
      </c>
      <c r="J630" t="s">
        <v>27</v>
      </c>
      <c r="K630" s="2">
        <v>89</v>
      </c>
      <c r="L630" s="2">
        <v>5154</v>
      </c>
      <c r="M630" s="16">
        <v>4124</v>
      </c>
      <c r="N630" s="29">
        <f t="shared" si="56"/>
        <v>4</v>
      </c>
      <c r="O630" s="30" t="str">
        <f t="shared" si="57"/>
        <v>41</v>
      </c>
      <c r="P630" s="30" t="str">
        <f t="shared" si="58"/>
        <v>24</v>
      </c>
      <c r="Q630" s="31">
        <f t="shared" si="59"/>
        <v>2484</v>
      </c>
      <c r="R630" s="31">
        <f t="shared" si="60"/>
        <v>41.4</v>
      </c>
      <c r="U630" s="28"/>
      <c r="V630" s="28"/>
      <c r="W630" s="8"/>
      <c r="X630" s="6"/>
    </row>
    <row r="631" spans="1:24">
      <c r="A631" s="32">
        <v>45413</v>
      </c>
      <c r="B631" s="1" t="str">
        <f t="shared" si="55"/>
        <v>mayo</v>
      </c>
      <c r="C631" t="s">
        <v>66</v>
      </c>
      <c r="D631" t="s">
        <v>67</v>
      </c>
      <c r="E631" t="str">
        <f>+VLOOKUP(F631,'[1]DIVIPOLA MPIO'!$A$5:$B$1125,2,0)</f>
        <v>Antioquia</v>
      </c>
      <c r="F631" t="s">
        <v>68</v>
      </c>
      <c r="G631" t="s">
        <v>257</v>
      </c>
      <c r="H631" t="s">
        <v>73</v>
      </c>
      <c r="I631" t="s">
        <v>43</v>
      </c>
      <c r="J631" t="s">
        <v>27</v>
      </c>
      <c r="K631" s="2">
        <v>80</v>
      </c>
      <c r="L631" s="2">
        <v>4804</v>
      </c>
      <c r="M631" s="16">
        <v>3754</v>
      </c>
      <c r="N631" s="29">
        <f t="shared" si="56"/>
        <v>4</v>
      </c>
      <c r="O631" s="30" t="str">
        <f t="shared" si="57"/>
        <v>37</v>
      </c>
      <c r="P631" s="30" t="str">
        <f t="shared" si="58"/>
        <v>54</v>
      </c>
      <c r="Q631" s="31">
        <f t="shared" si="59"/>
        <v>2274</v>
      </c>
      <c r="R631" s="31">
        <f t="shared" si="60"/>
        <v>37.9</v>
      </c>
      <c r="U631" s="28"/>
      <c r="V631" s="28"/>
      <c r="W631" s="8"/>
      <c r="X631" s="6"/>
    </row>
    <row r="632" spans="1:24">
      <c r="A632" s="32">
        <v>45413</v>
      </c>
      <c r="B632" s="1" t="str">
        <f t="shared" si="55"/>
        <v>mayo</v>
      </c>
      <c r="C632" t="s">
        <v>66</v>
      </c>
      <c r="D632" t="s">
        <v>67</v>
      </c>
      <c r="E632" t="str">
        <f>+VLOOKUP(F632,'[1]DIVIPOLA MPIO'!$A$5:$B$1125,2,0)</f>
        <v>Antioquia</v>
      </c>
      <c r="F632" t="s">
        <v>68</v>
      </c>
      <c r="G632" t="s">
        <v>257</v>
      </c>
      <c r="H632" t="s">
        <v>74</v>
      </c>
      <c r="I632" t="s">
        <v>43</v>
      </c>
      <c r="J632" t="s">
        <v>27</v>
      </c>
      <c r="K632" s="2">
        <v>87</v>
      </c>
      <c r="L632" s="2">
        <v>5170</v>
      </c>
      <c r="M632" s="16">
        <v>3430</v>
      </c>
      <c r="N632" s="29">
        <f t="shared" si="56"/>
        <v>4</v>
      </c>
      <c r="O632" s="30" t="str">
        <f t="shared" si="57"/>
        <v>34</v>
      </c>
      <c r="P632" s="30" t="str">
        <f t="shared" si="58"/>
        <v>30</v>
      </c>
      <c r="Q632" s="31">
        <f t="shared" si="59"/>
        <v>2070</v>
      </c>
      <c r="R632" s="31">
        <f t="shared" si="60"/>
        <v>34.5</v>
      </c>
      <c r="U632" s="28"/>
      <c r="V632" s="28"/>
      <c r="W632" s="8"/>
      <c r="X632" s="6"/>
    </row>
    <row r="633" spans="1:24">
      <c r="A633" s="32">
        <v>45413</v>
      </c>
      <c r="B633" s="1" t="str">
        <f t="shared" si="55"/>
        <v>mayo</v>
      </c>
      <c r="C633" t="s">
        <v>66</v>
      </c>
      <c r="D633" t="s">
        <v>67</v>
      </c>
      <c r="E633" t="str">
        <f>+VLOOKUP(F633,'[1]DIVIPOLA MPIO'!$A$5:$B$1125,2,0)</f>
        <v>Antioquia</v>
      </c>
      <c r="F633" t="s">
        <v>68</v>
      </c>
      <c r="G633" t="s">
        <v>257</v>
      </c>
      <c r="H633" t="s">
        <v>75</v>
      </c>
      <c r="I633" t="s">
        <v>43</v>
      </c>
      <c r="J633" t="s">
        <v>27</v>
      </c>
      <c r="K633" s="2">
        <v>88</v>
      </c>
      <c r="L633" s="2">
        <v>5112</v>
      </c>
      <c r="M633" s="16">
        <v>3806</v>
      </c>
      <c r="N633" s="29">
        <f t="shared" si="56"/>
        <v>4</v>
      </c>
      <c r="O633" s="30" t="str">
        <f t="shared" si="57"/>
        <v>38</v>
      </c>
      <c r="P633" s="30" t="str">
        <f t="shared" si="58"/>
        <v>06</v>
      </c>
      <c r="Q633" s="31">
        <f t="shared" si="59"/>
        <v>2286</v>
      </c>
      <c r="R633" s="31">
        <f t="shared" si="60"/>
        <v>38.1</v>
      </c>
      <c r="U633" s="28"/>
      <c r="V633" s="28"/>
      <c r="W633" s="8"/>
      <c r="X633" s="6"/>
    </row>
    <row r="634" spans="1:24">
      <c r="A634" s="32">
        <v>45413</v>
      </c>
      <c r="B634" s="1" t="str">
        <f t="shared" si="55"/>
        <v>mayo</v>
      </c>
      <c r="C634" t="s">
        <v>76</v>
      </c>
      <c r="D634" t="s">
        <v>77</v>
      </c>
      <c r="E634" t="str">
        <f>+VLOOKUP(F634,'[1]DIVIPOLA MPIO'!$A$5:$B$1125,2,0)</f>
        <v>Meta</v>
      </c>
      <c r="F634" t="s">
        <v>78</v>
      </c>
      <c r="G634" t="s">
        <v>79</v>
      </c>
      <c r="H634" t="s">
        <v>80</v>
      </c>
      <c r="I634" t="s">
        <v>15</v>
      </c>
      <c r="J634" t="s">
        <v>342</v>
      </c>
      <c r="K634" s="2">
        <v>1</v>
      </c>
      <c r="L634" s="2">
        <v>9</v>
      </c>
      <c r="M634" s="16">
        <v>1220</v>
      </c>
      <c r="N634" s="29">
        <f t="shared" si="56"/>
        <v>4</v>
      </c>
      <c r="O634" s="30" t="str">
        <f t="shared" si="57"/>
        <v>12</v>
      </c>
      <c r="P634" s="30" t="str">
        <f t="shared" si="58"/>
        <v>20</v>
      </c>
      <c r="Q634" s="31">
        <f t="shared" si="59"/>
        <v>740</v>
      </c>
      <c r="R634" s="31">
        <f t="shared" si="60"/>
        <v>12.333333333333334</v>
      </c>
      <c r="U634" s="28"/>
      <c r="V634" s="28"/>
      <c r="W634" s="8"/>
      <c r="X634" s="6"/>
    </row>
    <row r="635" spans="1:24">
      <c r="A635" s="32">
        <v>45413</v>
      </c>
      <c r="B635" s="1" t="str">
        <f t="shared" si="55"/>
        <v>mayo</v>
      </c>
      <c r="C635" t="s">
        <v>76</v>
      </c>
      <c r="D635" t="s">
        <v>77</v>
      </c>
      <c r="E635" t="str">
        <f>+VLOOKUP(F635,'[1]DIVIPOLA MPIO'!$A$5:$B$1125,2,0)</f>
        <v>Meta</v>
      </c>
      <c r="F635" t="s">
        <v>78</v>
      </c>
      <c r="G635" t="s">
        <v>79</v>
      </c>
      <c r="H635" t="s">
        <v>80</v>
      </c>
      <c r="I635" t="s">
        <v>15</v>
      </c>
      <c r="J635" t="s">
        <v>16</v>
      </c>
      <c r="K635" s="2">
        <v>6</v>
      </c>
      <c r="L635" s="2">
        <v>104</v>
      </c>
      <c r="M635" s="16">
        <v>201</v>
      </c>
      <c r="N635" s="29">
        <f t="shared" si="56"/>
        <v>3</v>
      </c>
      <c r="O635" s="30" t="str">
        <f t="shared" si="57"/>
        <v>20</v>
      </c>
      <c r="P635" s="30" t="str">
        <f t="shared" si="58"/>
        <v>1</v>
      </c>
      <c r="Q635" s="31">
        <f t="shared" si="59"/>
        <v>1201</v>
      </c>
      <c r="R635" s="31">
        <f t="shared" si="60"/>
        <v>20.016666666666666</v>
      </c>
      <c r="U635" s="28"/>
      <c r="V635" s="28"/>
      <c r="W635" s="8"/>
      <c r="X635" s="6"/>
    </row>
    <row r="636" spans="1:24">
      <c r="A636" s="32">
        <v>45413</v>
      </c>
      <c r="B636" s="1" t="str">
        <f t="shared" si="55"/>
        <v>mayo</v>
      </c>
      <c r="C636" t="s">
        <v>76</v>
      </c>
      <c r="D636" t="s">
        <v>77</v>
      </c>
      <c r="E636" t="str">
        <f>+VLOOKUP(F636,'[1]DIVIPOLA MPIO'!$A$5:$B$1125,2,0)</f>
        <v>Meta</v>
      </c>
      <c r="F636" t="s">
        <v>78</v>
      </c>
      <c r="G636" t="s">
        <v>79</v>
      </c>
      <c r="H636" t="s">
        <v>80</v>
      </c>
      <c r="I636" t="s">
        <v>15</v>
      </c>
      <c r="J636" t="s">
        <v>123</v>
      </c>
      <c r="K636" s="2">
        <v>15</v>
      </c>
      <c r="L636" s="2">
        <v>177</v>
      </c>
      <c r="M636" s="16">
        <v>1702</v>
      </c>
      <c r="N636" s="29">
        <f t="shared" si="56"/>
        <v>4</v>
      </c>
      <c r="O636" s="30" t="str">
        <f t="shared" si="57"/>
        <v>17</v>
      </c>
      <c r="P636" s="30" t="str">
        <f t="shared" si="58"/>
        <v>02</v>
      </c>
      <c r="Q636" s="31">
        <f t="shared" si="59"/>
        <v>1022</v>
      </c>
      <c r="R636" s="31">
        <f t="shared" si="60"/>
        <v>17.033333333333335</v>
      </c>
      <c r="U636" s="28"/>
      <c r="V636" s="28"/>
      <c r="W636" s="8"/>
      <c r="X636" s="6"/>
    </row>
    <row r="637" spans="1:24">
      <c r="A637" s="32">
        <v>45413</v>
      </c>
      <c r="B637" s="1" t="str">
        <f t="shared" si="55"/>
        <v>mayo</v>
      </c>
      <c r="C637" t="s">
        <v>76</v>
      </c>
      <c r="D637" t="s">
        <v>77</v>
      </c>
      <c r="E637" t="str">
        <f>+VLOOKUP(F637,'[1]DIVIPOLA MPIO'!$A$5:$B$1125,2,0)</f>
        <v>Meta</v>
      </c>
      <c r="F637" t="s">
        <v>78</v>
      </c>
      <c r="G637" t="s">
        <v>79</v>
      </c>
      <c r="H637" t="s">
        <v>80</v>
      </c>
      <c r="I637" t="s">
        <v>15</v>
      </c>
      <c r="J637" t="s">
        <v>412</v>
      </c>
      <c r="K637" s="2">
        <v>72</v>
      </c>
      <c r="L637" s="2">
        <v>784</v>
      </c>
      <c r="M637" s="16">
        <v>13</v>
      </c>
      <c r="N637" s="29">
        <f t="shared" si="56"/>
        <v>2</v>
      </c>
      <c r="O637" s="30" t="str">
        <f t="shared" si="57"/>
        <v>13</v>
      </c>
      <c r="P637" s="30">
        <f t="shared" si="58"/>
        <v>0</v>
      </c>
      <c r="Q637" s="31">
        <f t="shared" si="59"/>
        <v>780</v>
      </c>
      <c r="R637" s="31">
        <f t="shared" si="60"/>
        <v>13</v>
      </c>
      <c r="U637" s="28"/>
      <c r="V637" s="28"/>
      <c r="W637" s="8"/>
      <c r="X637" s="6"/>
    </row>
    <row r="638" spans="1:24">
      <c r="A638" s="32">
        <v>45413</v>
      </c>
      <c r="B638" s="1" t="str">
        <f t="shared" si="55"/>
        <v>mayo</v>
      </c>
      <c r="C638" t="s">
        <v>76</v>
      </c>
      <c r="D638" t="s">
        <v>77</v>
      </c>
      <c r="E638" t="str">
        <f>+VLOOKUP(F638,'[1]DIVIPOLA MPIO'!$A$5:$B$1125,2,0)</f>
        <v>Meta</v>
      </c>
      <c r="F638" t="s">
        <v>78</v>
      </c>
      <c r="G638" t="s">
        <v>79</v>
      </c>
      <c r="H638" t="s">
        <v>80</v>
      </c>
      <c r="I638" t="s">
        <v>15</v>
      </c>
      <c r="J638" t="s">
        <v>81</v>
      </c>
      <c r="K638" s="2">
        <v>13</v>
      </c>
      <c r="L638" s="2">
        <v>151</v>
      </c>
      <c r="M638" s="16">
        <v>1622</v>
      </c>
      <c r="N638" s="29">
        <f t="shared" si="56"/>
        <v>4</v>
      </c>
      <c r="O638" s="30" t="str">
        <f t="shared" si="57"/>
        <v>16</v>
      </c>
      <c r="P638" s="30" t="str">
        <f t="shared" si="58"/>
        <v>22</v>
      </c>
      <c r="Q638" s="31">
        <f t="shared" si="59"/>
        <v>982</v>
      </c>
      <c r="R638" s="31">
        <f t="shared" si="60"/>
        <v>16.366666666666667</v>
      </c>
      <c r="U638" s="28"/>
      <c r="V638" s="28"/>
      <c r="W638" s="8"/>
      <c r="X638" s="6"/>
    </row>
    <row r="639" spans="1:24">
      <c r="A639" s="32">
        <v>45413</v>
      </c>
      <c r="B639" s="1" t="str">
        <f t="shared" si="55"/>
        <v>mayo</v>
      </c>
      <c r="C639" t="s">
        <v>82</v>
      </c>
      <c r="D639" t="s">
        <v>83</v>
      </c>
      <c r="E639" t="str">
        <f>+VLOOKUP(F639,'[1]DIVIPOLA MPIO'!$A$5:$B$1125,2,0)</f>
        <v>Meta</v>
      </c>
      <c r="F639" t="s">
        <v>456</v>
      </c>
      <c r="G639" t="s">
        <v>85</v>
      </c>
      <c r="H639" t="s">
        <v>258</v>
      </c>
      <c r="I639" t="s">
        <v>15</v>
      </c>
      <c r="J639" t="s">
        <v>16</v>
      </c>
      <c r="K639" s="2">
        <v>17</v>
      </c>
      <c r="L639" s="2">
        <v>2175</v>
      </c>
      <c r="M639" s="16">
        <v>7230</v>
      </c>
      <c r="N639" s="29">
        <f t="shared" si="56"/>
        <v>4</v>
      </c>
      <c r="O639" s="30" t="str">
        <f t="shared" si="57"/>
        <v>72</v>
      </c>
      <c r="P639" s="30" t="str">
        <f t="shared" si="58"/>
        <v>30</v>
      </c>
      <c r="Q639" s="31">
        <f t="shared" si="59"/>
        <v>4350</v>
      </c>
      <c r="R639" s="31">
        <f t="shared" si="60"/>
        <v>72.5</v>
      </c>
      <c r="U639" s="28"/>
      <c r="V639" s="28"/>
      <c r="W639" s="8"/>
      <c r="X639" s="6"/>
    </row>
    <row r="640" spans="1:24">
      <c r="A640" s="32">
        <v>45413</v>
      </c>
      <c r="B640" s="1" t="str">
        <f t="shared" si="55"/>
        <v>mayo</v>
      </c>
      <c r="C640" t="s">
        <v>82</v>
      </c>
      <c r="D640" t="s">
        <v>83</v>
      </c>
      <c r="E640" t="str">
        <f>+VLOOKUP(F640,'[1]DIVIPOLA MPIO'!$A$5:$B$1125,2,0)</f>
        <v>Meta</v>
      </c>
      <c r="F640" t="s">
        <v>456</v>
      </c>
      <c r="G640" t="s">
        <v>85</v>
      </c>
      <c r="H640" t="s">
        <v>259</v>
      </c>
      <c r="I640" t="s">
        <v>15</v>
      </c>
      <c r="J640" t="s">
        <v>16</v>
      </c>
      <c r="K640" s="2">
        <v>10</v>
      </c>
      <c r="L640" s="2">
        <v>435</v>
      </c>
      <c r="M640" s="16">
        <v>1430</v>
      </c>
      <c r="N640" s="29">
        <f t="shared" si="56"/>
        <v>4</v>
      </c>
      <c r="O640" s="30" t="str">
        <f t="shared" si="57"/>
        <v>14</v>
      </c>
      <c r="P640" s="30" t="str">
        <f t="shared" si="58"/>
        <v>30</v>
      </c>
      <c r="Q640" s="31">
        <f t="shared" si="59"/>
        <v>870</v>
      </c>
      <c r="R640" s="31">
        <f t="shared" si="60"/>
        <v>14.5</v>
      </c>
      <c r="U640" s="28"/>
      <c r="V640" s="28"/>
      <c r="W640" s="8"/>
      <c r="X640" s="6"/>
    </row>
    <row r="641" spans="1:24">
      <c r="A641" s="32">
        <v>45413</v>
      </c>
      <c r="B641" s="1" t="str">
        <f t="shared" si="55"/>
        <v>mayo</v>
      </c>
      <c r="C641" t="s">
        <v>82</v>
      </c>
      <c r="D641" t="s">
        <v>83</v>
      </c>
      <c r="E641" t="str">
        <f>+VLOOKUP(F641,'[1]DIVIPOLA MPIO'!$A$5:$B$1125,2,0)</f>
        <v>Meta</v>
      </c>
      <c r="F641" t="s">
        <v>456</v>
      </c>
      <c r="G641" t="s">
        <v>85</v>
      </c>
      <c r="H641" t="s">
        <v>343</v>
      </c>
      <c r="I641" t="s">
        <v>15</v>
      </c>
      <c r="J641" t="s">
        <v>16</v>
      </c>
      <c r="K641" s="2">
        <v>9</v>
      </c>
      <c r="L641" s="2">
        <v>1160</v>
      </c>
      <c r="M641" s="16">
        <v>3840</v>
      </c>
      <c r="N641" s="29">
        <f t="shared" si="56"/>
        <v>4</v>
      </c>
      <c r="O641" s="30" t="str">
        <f t="shared" si="57"/>
        <v>38</v>
      </c>
      <c r="P641" s="30" t="str">
        <f t="shared" si="58"/>
        <v>40</v>
      </c>
      <c r="Q641" s="31">
        <f t="shared" si="59"/>
        <v>2320</v>
      </c>
      <c r="R641" s="31">
        <f t="shared" si="60"/>
        <v>38.666666666666664</v>
      </c>
      <c r="U641" s="28"/>
      <c r="V641" s="28"/>
      <c r="W641" s="8"/>
      <c r="X641" s="6"/>
    </row>
    <row r="642" spans="1:24">
      <c r="A642" s="32">
        <v>45413</v>
      </c>
      <c r="B642" s="1" t="str">
        <f t="shared" si="55"/>
        <v>mayo</v>
      </c>
      <c r="C642" t="s">
        <v>82</v>
      </c>
      <c r="D642" t="s">
        <v>83</v>
      </c>
      <c r="E642" t="str">
        <f>+VLOOKUP(F642,'[1]DIVIPOLA MPIO'!$A$5:$B$1125,2,0)</f>
        <v>Meta</v>
      </c>
      <c r="F642" t="s">
        <v>456</v>
      </c>
      <c r="G642" t="s">
        <v>85</v>
      </c>
      <c r="H642" t="s">
        <v>344</v>
      </c>
      <c r="I642" t="s">
        <v>15</v>
      </c>
      <c r="J642" t="s">
        <v>16</v>
      </c>
      <c r="K642" s="2">
        <v>16</v>
      </c>
      <c r="L642" s="2">
        <v>1950</v>
      </c>
      <c r="M642" s="16">
        <v>65</v>
      </c>
      <c r="N642" s="29">
        <f t="shared" si="56"/>
        <v>2</v>
      </c>
      <c r="O642" s="30" t="str">
        <f t="shared" si="57"/>
        <v>65</v>
      </c>
      <c r="P642" s="30">
        <f t="shared" si="58"/>
        <v>0</v>
      </c>
      <c r="Q642" s="31">
        <f t="shared" si="59"/>
        <v>3900</v>
      </c>
      <c r="R642" s="31">
        <f t="shared" si="60"/>
        <v>65</v>
      </c>
      <c r="U642" s="28"/>
      <c r="V642" s="28"/>
      <c r="W642" s="8"/>
      <c r="X642" s="6"/>
    </row>
    <row r="643" spans="1:24">
      <c r="A643" s="32">
        <v>45413</v>
      </c>
      <c r="B643" s="1" t="str">
        <f t="shared" ref="B643:B706" si="61">TEXT(A643,"mmmm")</f>
        <v>mayo</v>
      </c>
      <c r="C643" t="s">
        <v>82</v>
      </c>
      <c r="D643" t="s">
        <v>83</v>
      </c>
      <c r="E643" t="str">
        <f>+VLOOKUP(F643,'[1]DIVIPOLA MPIO'!$A$5:$B$1125,2,0)</f>
        <v>Meta</v>
      </c>
      <c r="F643" t="s">
        <v>456</v>
      </c>
      <c r="G643" t="s">
        <v>85</v>
      </c>
      <c r="H643" t="s">
        <v>86</v>
      </c>
      <c r="I643" t="s">
        <v>15</v>
      </c>
      <c r="J643" t="s">
        <v>16</v>
      </c>
      <c r="K643" s="2">
        <v>8</v>
      </c>
      <c r="L643" s="2">
        <v>1005</v>
      </c>
      <c r="M643" s="16">
        <v>3330</v>
      </c>
      <c r="N643" s="29">
        <f t="shared" ref="N643:N706" si="62">LEN($M643)</f>
        <v>4</v>
      </c>
      <c r="O643" s="30" t="str">
        <f t="shared" ref="O643:O706" si="63">IF(N643="1",$M643,IF(N643=2,LEFT($M643,2),LEFT($M643,2)))</f>
        <v>33</v>
      </c>
      <c r="P643" s="30" t="str">
        <f t="shared" ref="P643:P706" si="64">IF(N643&lt;=2,0,MID($M643,3,3))</f>
        <v>30</v>
      </c>
      <c r="Q643" s="31">
        <f t="shared" ref="Q643:Q706" si="65">(O643*60)+P643</f>
        <v>2010</v>
      </c>
      <c r="R643" s="31">
        <f t="shared" ref="R643:R706" si="66">+Q643/60</f>
        <v>33.5</v>
      </c>
      <c r="U643" s="28"/>
      <c r="V643" s="28"/>
      <c r="W643" s="8"/>
      <c r="X643" s="6"/>
    </row>
    <row r="644" spans="1:24">
      <c r="A644" s="32">
        <v>45413</v>
      </c>
      <c r="B644" s="1" t="str">
        <f t="shared" si="61"/>
        <v>mayo</v>
      </c>
      <c r="C644" t="s">
        <v>87</v>
      </c>
      <c r="D644" t="s">
        <v>88</v>
      </c>
      <c r="E644" t="str">
        <f>+VLOOKUP(F644,'[1]DIVIPOLA MPIO'!$A$5:$B$1125,2,0)</f>
        <v>Tolima</v>
      </c>
      <c r="F644" t="s">
        <v>460</v>
      </c>
      <c r="G644" t="s">
        <v>323</v>
      </c>
      <c r="H644" t="s">
        <v>91</v>
      </c>
      <c r="I644" t="s">
        <v>92</v>
      </c>
      <c r="J644" t="s">
        <v>16</v>
      </c>
      <c r="K644" s="2">
        <v>23</v>
      </c>
      <c r="L644" s="2">
        <v>312</v>
      </c>
      <c r="M644" s="16">
        <v>748</v>
      </c>
      <c r="N644" s="29">
        <f t="shared" si="62"/>
        <v>3</v>
      </c>
      <c r="O644" s="30" t="str">
        <f t="shared" si="63"/>
        <v>74</v>
      </c>
      <c r="P644" s="30" t="str">
        <f t="shared" si="64"/>
        <v>8</v>
      </c>
      <c r="Q644" s="31">
        <f t="shared" si="65"/>
        <v>4448</v>
      </c>
      <c r="R644" s="31">
        <f t="shared" si="66"/>
        <v>74.13333333333334</v>
      </c>
      <c r="U644" s="28"/>
      <c r="V644" s="28"/>
      <c r="W644" s="8"/>
      <c r="X644" s="6"/>
    </row>
    <row r="645" spans="1:24">
      <c r="A645" s="32">
        <v>45413</v>
      </c>
      <c r="B645" s="1" t="str">
        <f t="shared" si="61"/>
        <v>mayo</v>
      </c>
      <c r="C645" t="s">
        <v>260</v>
      </c>
      <c r="D645" t="s">
        <v>261</v>
      </c>
      <c r="E645" t="str">
        <f>+VLOOKUP(F645,'[1]DIVIPOLA MPIO'!$A$5:$B$1125,2,0)</f>
        <v>Magdalena</v>
      </c>
      <c r="F645" t="s">
        <v>467</v>
      </c>
      <c r="G645" t="s">
        <v>262</v>
      </c>
      <c r="H645" t="s">
        <v>263</v>
      </c>
      <c r="I645" t="s">
        <v>264</v>
      </c>
      <c r="J645" t="s">
        <v>27</v>
      </c>
      <c r="K645" s="2">
        <v>34</v>
      </c>
      <c r="L645" s="2">
        <v>2918</v>
      </c>
      <c r="M645" s="16">
        <v>3854</v>
      </c>
      <c r="N645" s="29">
        <f t="shared" si="62"/>
        <v>4</v>
      </c>
      <c r="O645" s="30" t="str">
        <f t="shared" si="63"/>
        <v>38</v>
      </c>
      <c r="P645" s="30" t="str">
        <f t="shared" si="64"/>
        <v>54</v>
      </c>
      <c r="Q645" s="31">
        <f t="shared" si="65"/>
        <v>2334</v>
      </c>
      <c r="R645" s="31">
        <f t="shared" si="66"/>
        <v>38.9</v>
      </c>
      <c r="U645" s="28"/>
      <c r="V645" s="28"/>
      <c r="W645" s="8"/>
      <c r="X645" s="6"/>
    </row>
    <row r="646" spans="1:24">
      <c r="A646" s="32">
        <v>45413</v>
      </c>
      <c r="B646" s="1" t="str">
        <f t="shared" si="61"/>
        <v>mayo</v>
      </c>
      <c r="C646" t="s">
        <v>260</v>
      </c>
      <c r="D646" t="s">
        <v>261</v>
      </c>
      <c r="E646" t="str">
        <f>+VLOOKUP(F646,'[1]DIVIPOLA MPIO'!$A$5:$B$1125,2,0)</f>
        <v>Magdalena</v>
      </c>
      <c r="F646" t="s">
        <v>467</v>
      </c>
      <c r="G646" t="s">
        <v>262</v>
      </c>
      <c r="H646" t="s">
        <v>268</v>
      </c>
      <c r="I646" t="s">
        <v>264</v>
      </c>
      <c r="J646" t="s">
        <v>27</v>
      </c>
      <c r="K646" s="2">
        <v>47</v>
      </c>
      <c r="L646" s="2">
        <v>3374</v>
      </c>
      <c r="M646" s="16">
        <v>5204</v>
      </c>
      <c r="N646" s="29">
        <f t="shared" si="62"/>
        <v>4</v>
      </c>
      <c r="O646" s="30" t="str">
        <f t="shared" si="63"/>
        <v>52</v>
      </c>
      <c r="P646" s="30" t="str">
        <f t="shared" si="64"/>
        <v>04</v>
      </c>
      <c r="Q646" s="31">
        <f t="shared" si="65"/>
        <v>3124</v>
      </c>
      <c r="R646" s="31">
        <f t="shared" si="66"/>
        <v>52.06666666666667</v>
      </c>
      <c r="U646" s="28"/>
      <c r="V646" s="28"/>
      <c r="W646" s="8"/>
      <c r="X646" s="6"/>
    </row>
    <row r="647" spans="1:24">
      <c r="A647" s="32">
        <v>45413</v>
      </c>
      <c r="B647" s="1" t="str">
        <f t="shared" si="61"/>
        <v>mayo</v>
      </c>
      <c r="C647" t="s">
        <v>260</v>
      </c>
      <c r="D647" t="s">
        <v>261</v>
      </c>
      <c r="E647" t="str">
        <f>+VLOOKUP(F647,'[1]DIVIPOLA MPIO'!$A$5:$B$1125,2,0)</f>
        <v>Magdalena</v>
      </c>
      <c r="F647" t="s">
        <v>467</v>
      </c>
      <c r="G647" t="s">
        <v>262</v>
      </c>
      <c r="H647" t="s">
        <v>271</v>
      </c>
      <c r="I647" t="s">
        <v>264</v>
      </c>
      <c r="J647" t="s">
        <v>27</v>
      </c>
      <c r="K647" s="2">
        <v>52</v>
      </c>
      <c r="L647" s="2">
        <v>3963</v>
      </c>
      <c r="M647" s="16">
        <v>6224</v>
      </c>
      <c r="N647" s="29">
        <f t="shared" si="62"/>
        <v>4</v>
      </c>
      <c r="O647" s="30" t="str">
        <f t="shared" si="63"/>
        <v>62</v>
      </c>
      <c r="P647" s="30" t="str">
        <f t="shared" si="64"/>
        <v>24</v>
      </c>
      <c r="Q647" s="31">
        <f t="shared" si="65"/>
        <v>3744</v>
      </c>
      <c r="R647" s="31">
        <f t="shared" si="66"/>
        <v>62.4</v>
      </c>
      <c r="U647" s="28"/>
      <c r="V647" s="28"/>
      <c r="W647" s="8"/>
      <c r="X647" s="6"/>
    </row>
    <row r="648" spans="1:24">
      <c r="A648" s="32">
        <v>45413</v>
      </c>
      <c r="B648" s="1" t="str">
        <f t="shared" si="61"/>
        <v>mayo</v>
      </c>
      <c r="C648" t="s">
        <v>260</v>
      </c>
      <c r="D648" t="s">
        <v>261</v>
      </c>
      <c r="E648" t="str">
        <f>+VLOOKUP(F648,'[1]DIVIPOLA MPIO'!$A$5:$B$1125,2,0)</f>
        <v>Magdalena</v>
      </c>
      <c r="F648" t="s">
        <v>467</v>
      </c>
      <c r="G648" t="s">
        <v>262</v>
      </c>
      <c r="H648" t="s">
        <v>273</v>
      </c>
      <c r="I648" t="s">
        <v>264</v>
      </c>
      <c r="J648" t="s">
        <v>27</v>
      </c>
      <c r="K648" s="2">
        <v>17</v>
      </c>
      <c r="L648" s="2">
        <v>1640</v>
      </c>
      <c r="M648" s="16">
        <v>2148</v>
      </c>
      <c r="N648" s="29">
        <f t="shared" si="62"/>
        <v>4</v>
      </c>
      <c r="O648" s="30" t="str">
        <f t="shared" si="63"/>
        <v>21</v>
      </c>
      <c r="P648" s="30" t="str">
        <f t="shared" si="64"/>
        <v>48</v>
      </c>
      <c r="Q648" s="31">
        <f t="shared" si="65"/>
        <v>1308</v>
      </c>
      <c r="R648" s="31">
        <f t="shared" si="66"/>
        <v>21.8</v>
      </c>
      <c r="U648" s="28"/>
      <c r="V648" s="28"/>
      <c r="W648" s="8"/>
      <c r="X648" s="6"/>
    </row>
    <row r="649" spans="1:24">
      <c r="A649" s="32">
        <v>45413</v>
      </c>
      <c r="B649" s="1" t="str">
        <f t="shared" si="61"/>
        <v>mayo</v>
      </c>
      <c r="C649" t="s">
        <v>93</v>
      </c>
      <c r="D649" t="s">
        <v>94</v>
      </c>
      <c r="E649" t="str">
        <f>+VLOOKUP(F649,'[1]DIVIPOLA MPIO'!$A$5:$B$1125,2,0)</f>
        <v>Valle del Cauca</v>
      </c>
      <c r="F649" t="s">
        <v>95</v>
      </c>
      <c r="G649" t="s">
        <v>96</v>
      </c>
      <c r="H649" t="s">
        <v>97</v>
      </c>
      <c r="I649" t="s">
        <v>92</v>
      </c>
      <c r="J649" t="s">
        <v>411</v>
      </c>
      <c r="K649" s="2">
        <v>7</v>
      </c>
      <c r="L649" s="2">
        <v>954</v>
      </c>
      <c r="M649" s="16">
        <v>3318</v>
      </c>
      <c r="N649" s="29">
        <f t="shared" si="62"/>
        <v>4</v>
      </c>
      <c r="O649" s="30" t="str">
        <f t="shared" si="63"/>
        <v>33</v>
      </c>
      <c r="P649" s="30" t="str">
        <f t="shared" si="64"/>
        <v>18</v>
      </c>
      <c r="Q649" s="31">
        <f t="shared" si="65"/>
        <v>1998</v>
      </c>
      <c r="R649" s="31">
        <f t="shared" si="66"/>
        <v>33.299999999999997</v>
      </c>
      <c r="U649" s="28"/>
      <c r="V649" s="28"/>
      <c r="W649" s="8"/>
      <c r="X649" s="6"/>
    </row>
    <row r="650" spans="1:24">
      <c r="A650" s="32">
        <v>45413</v>
      </c>
      <c r="B650" s="1" t="str">
        <f t="shared" si="61"/>
        <v>mayo</v>
      </c>
      <c r="C650" t="s">
        <v>93</v>
      </c>
      <c r="D650" t="s">
        <v>94</v>
      </c>
      <c r="E650" t="str">
        <f>+VLOOKUP(F650,'[1]DIVIPOLA MPIO'!$A$5:$B$1125,2,0)</f>
        <v>Valle del Cauca</v>
      </c>
      <c r="F650" t="s">
        <v>95</v>
      </c>
      <c r="G650" t="s">
        <v>96</v>
      </c>
      <c r="H650" t="s">
        <v>97</v>
      </c>
      <c r="I650" t="s">
        <v>92</v>
      </c>
      <c r="J650" t="s">
        <v>123</v>
      </c>
      <c r="K650" s="2">
        <v>40</v>
      </c>
      <c r="L650" s="2">
        <v>501</v>
      </c>
      <c r="M650" s="16">
        <v>16</v>
      </c>
      <c r="N650" s="29">
        <f t="shared" si="62"/>
        <v>2</v>
      </c>
      <c r="O650" s="30" t="str">
        <f t="shared" si="63"/>
        <v>16</v>
      </c>
      <c r="P650" s="30">
        <f t="shared" si="64"/>
        <v>0</v>
      </c>
      <c r="Q650" s="31">
        <f t="shared" si="65"/>
        <v>960</v>
      </c>
      <c r="R650" s="31">
        <f t="shared" si="66"/>
        <v>16</v>
      </c>
      <c r="U650" s="28"/>
      <c r="V650" s="28"/>
      <c r="W650" s="8"/>
      <c r="X650" s="6"/>
    </row>
    <row r="651" spans="1:24">
      <c r="A651" s="32">
        <v>45413</v>
      </c>
      <c r="B651" s="1" t="str">
        <f t="shared" si="61"/>
        <v>mayo</v>
      </c>
      <c r="C651" t="s">
        <v>93</v>
      </c>
      <c r="D651" t="s">
        <v>94</v>
      </c>
      <c r="E651" t="str">
        <f>+VLOOKUP(F651,'[1]DIVIPOLA MPIO'!$A$5:$B$1125,2,0)</f>
        <v>Valle del Cauca</v>
      </c>
      <c r="F651" t="s">
        <v>95</v>
      </c>
      <c r="G651" t="s">
        <v>96</v>
      </c>
      <c r="H651" t="s">
        <v>97</v>
      </c>
      <c r="I651" t="s">
        <v>92</v>
      </c>
      <c r="J651" t="s">
        <v>98</v>
      </c>
      <c r="K651" s="2">
        <v>65</v>
      </c>
      <c r="L651" s="2">
        <v>85</v>
      </c>
      <c r="M651" s="16">
        <v>3</v>
      </c>
      <c r="N651" s="29">
        <f t="shared" si="62"/>
        <v>1</v>
      </c>
      <c r="O651" s="30" t="str">
        <f t="shared" si="63"/>
        <v>3</v>
      </c>
      <c r="P651" s="30">
        <f t="shared" si="64"/>
        <v>0</v>
      </c>
      <c r="Q651" s="31">
        <f t="shared" si="65"/>
        <v>180</v>
      </c>
      <c r="R651" s="31">
        <f t="shared" si="66"/>
        <v>3</v>
      </c>
      <c r="U651" s="28"/>
      <c r="V651" s="28"/>
      <c r="W651" s="8"/>
      <c r="X651" s="6"/>
    </row>
    <row r="652" spans="1:24">
      <c r="A652" s="32">
        <v>45413</v>
      </c>
      <c r="B652" s="1" t="str">
        <f t="shared" si="61"/>
        <v>mayo</v>
      </c>
      <c r="C652" t="s">
        <v>105</v>
      </c>
      <c r="D652" t="s">
        <v>106</v>
      </c>
      <c r="E652" t="str">
        <f>+VLOOKUP(F652,'[1]DIVIPOLA MPIO'!$A$5:$B$1125,2,0)</f>
        <v>Tolima</v>
      </c>
      <c r="F652" t="s">
        <v>107</v>
      </c>
      <c r="G652" t="s">
        <v>108</v>
      </c>
      <c r="H652" t="s">
        <v>109</v>
      </c>
      <c r="I652" t="s">
        <v>92</v>
      </c>
      <c r="J652" t="s">
        <v>16</v>
      </c>
      <c r="K652" s="2">
        <v>12</v>
      </c>
      <c r="L652" s="2">
        <v>75</v>
      </c>
      <c r="M652" s="16">
        <v>3</v>
      </c>
      <c r="N652" s="29">
        <f t="shared" si="62"/>
        <v>1</v>
      </c>
      <c r="O652" s="30" t="str">
        <f t="shared" si="63"/>
        <v>3</v>
      </c>
      <c r="P652" s="30">
        <f t="shared" si="64"/>
        <v>0</v>
      </c>
      <c r="Q652" s="31">
        <f t="shared" si="65"/>
        <v>180</v>
      </c>
      <c r="R652" s="31">
        <f t="shared" si="66"/>
        <v>3</v>
      </c>
      <c r="U652" s="28"/>
      <c r="V652" s="28"/>
      <c r="W652" s="8"/>
      <c r="X652" s="6"/>
    </row>
    <row r="653" spans="1:24">
      <c r="A653" s="32">
        <v>45413</v>
      </c>
      <c r="B653" s="1" t="str">
        <f t="shared" si="61"/>
        <v>mayo</v>
      </c>
      <c r="C653" t="s">
        <v>105</v>
      </c>
      <c r="D653" t="s">
        <v>106</v>
      </c>
      <c r="E653" t="str">
        <f>+VLOOKUP(F653,'[1]DIVIPOLA MPIO'!$A$5:$B$1125,2,0)</f>
        <v>Tolima</v>
      </c>
      <c r="F653" t="s">
        <v>107</v>
      </c>
      <c r="G653" t="s">
        <v>108</v>
      </c>
      <c r="H653" t="s">
        <v>109</v>
      </c>
      <c r="I653" t="s">
        <v>92</v>
      </c>
      <c r="J653" t="s">
        <v>123</v>
      </c>
      <c r="K653" s="2">
        <v>6</v>
      </c>
      <c r="L653" s="2">
        <v>37.5</v>
      </c>
      <c r="M653" s="16">
        <v>1</v>
      </c>
      <c r="N653" s="29">
        <f t="shared" si="62"/>
        <v>1</v>
      </c>
      <c r="O653" s="30" t="str">
        <f t="shared" si="63"/>
        <v>1</v>
      </c>
      <c r="P653" s="30">
        <f t="shared" si="64"/>
        <v>0</v>
      </c>
      <c r="Q653" s="31">
        <f t="shared" si="65"/>
        <v>60</v>
      </c>
      <c r="R653" s="31">
        <f t="shared" si="66"/>
        <v>1</v>
      </c>
      <c r="U653" s="28"/>
      <c r="V653" s="28"/>
      <c r="W653" s="8"/>
      <c r="X653" s="6"/>
    </row>
    <row r="654" spans="1:24">
      <c r="A654" s="32">
        <v>45413</v>
      </c>
      <c r="B654" s="1" t="str">
        <f t="shared" si="61"/>
        <v>mayo</v>
      </c>
      <c r="C654" t="s">
        <v>105</v>
      </c>
      <c r="D654" t="s">
        <v>106</v>
      </c>
      <c r="E654" t="str">
        <f>+VLOOKUP(F654,'[1]DIVIPOLA MPIO'!$A$5:$B$1125,2,0)</f>
        <v>Tolima</v>
      </c>
      <c r="F654" t="s">
        <v>107</v>
      </c>
      <c r="G654" t="s">
        <v>108</v>
      </c>
      <c r="H654" t="s">
        <v>111</v>
      </c>
      <c r="I654" t="s">
        <v>92</v>
      </c>
      <c r="J654" t="s">
        <v>233</v>
      </c>
      <c r="K654" s="2">
        <v>32</v>
      </c>
      <c r="L654" s="2">
        <v>200</v>
      </c>
      <c r="M654" s="16">
        <v>8</v>
      </c>
      <c r="N654" s="29">
        <f t="shared" si="62"/>
        <v>1</v>
      </c>
      <c r="O654" s="30" t="str">
        <f t="shared" si="63"/>
        <v>8</v>
      </c>
      <c r="P654" s="30">
        <f t="shared" si="64"/>
        <v>0</v>
      </c>
      <c r="Q654" s="31">
        <f t="shared" si="65"/>
        <v>480</v>
      </c>
      <c r="R654" s="31">
        <f t="shared" si="66"/>
        <v>8</v>
      </c>
      <c r="U654" s="28"/>
      <c r="V654" s="28"/>
      <c r="W654" s="8"/>
      <c r="X654" s="6"/>
    </row>
    <row r="655" spans="1:24">
      <c r="A655" s="32">
        <v>45413</v>
      </c>
      <c r="B655" s="1" t="str">
        <f t="shared" si="61"/>
        <v>mayo</v>
      </c>
      <c r="C655" t="s">
        <v>105</v>
      </c>
      <c r="D655" t="s">
        <v>106</v>
      </c>
      <c r="E655" t="str">
        <f>+VLOOKUP(F655,'[1]DIVIPOLA MPIO'!$A$5:$B$1125,2,0)</f>
        <v>Tolima</v>
      </c>
      <c r="F655" t="s">
        <v>107</v>
      </c>
      <c r="G655" t="s">
        <v>108</v>
      </c>
      <c r="H655" t="s">
        <v>111</v>
      </c>
      <c r="I655" t="s">
        <v>92</v>
      </c>
      <c r="J655" t="s">
        <v>16</v>
      </c>
      <c r="K655" s="2">
        <v>32</v>
      </c>
      <c r="L655" s="2">
        <v>200</v>
      </c>
      <c r="M655" s="16">
        <v>8</v>
      </c>
      <c r="N655" s="29">
        <f t="shared" si="62"/>
        <v>1</v>
      </c>
      <c r="O655" s="30" t="str">
        <f t="shared" si="63"/>
        <v>8</v>
      </c>
      <c r="P655" s="30">
        <f t="shared" si="64"/>
        <v>0</v>
      </c>
      <c r="Q655" s="31">
        <f t="shared" si="65"/>
        <v>480</v>
      </c>
      <c r="R655" s="31">
        <f t="shared" si="66"/>
        <v>8</v>
      </c>
      <c r="U655" s="28"/>
      <c r="V655" s="28"/>
      <c r="W655" s="8"/>
      <c r="X655" s="6"/>
    </row>
    <row r="656" spans="1:24">
      <c r="A656" s="32">
        <v>45413</v>
      </c>
      <c r="B656" s="1" t="str">
        <f t="shared" si="61"/>
        <v>mayo</v>
      </c>
      <c r="C656" t="s">
        <v>105</v>
      </c>
      <c r="D656" t="s">
        <v>106</v>
      </c>
      <c r="E656" t="str">
        <f>+VLOOKUP(F656,'[1]DIVIPOLA MPIO'!$A$5:$B$1125,2,0)</f>
        <v>Tolima</v>
      </c>
      <c r="F656" t="s">
        <v>107</v>
      </c>
      <c r="G656" t="s">
        <v>112</v>
      </c>
      <c r="H656" t="s">
        <v>109</v>
      </c>
      <c r="I656" t="s">
        <v>92</v>
      </c>
      <c r="J656" t="s">
        <v>16</v>
      </c>
      <c r="K656" s="2">
        <v>8</v>
      </c>
      <c r="L656" s="2">
        <v>50</v>
      </c>
      <c r="M656" s="16">
        <v>2</v>
      </c>
      <c r="N656" s="29">
        <f t="shared" si="62"/>
        <v>1</v>
      </c>
      <c r="O656" s="30" t="str">
        <f t="shared" si="63"/>
        <v>2</v>
      </c>
      <c r="P656" s="30">
        <f t="shared" si="64"/>
        <v>0</v>
      </c>
      <c r="Q656" s="31">
        <f t="shared" si="65"/>
        <v>120</v>
      </c>
      <c r="R656" s="31">
        <f t="shared" si="66"/>
        <v>2</v>
      </c>
      <c r="U656" s="28"/>
      <c r="V656" s="28"/>
      <c r="W656" s="8"/>
      <c r="X656" s="6"/>
    </row>
    <row r="657" spans="1:24">
      <c r="A657" s="32">
        <v>45413</v>
      </c>
      <c r="B657" s="1" t="str">
        <f t="shared" si="61"/>
        <v>mayo</v>
      </c>
      <c r="C657" t="s">
        <v>105</v>
      </c>
      <c r="D657" t="s">
        <v>106</v>
      </c>
      <c r="E657" t="str">
        <f>+VLOOKUP(F657,'[1]DIVIPOLA MPIO'!$A$5:$B$1125,2,0)</f>
        <v>Tolima</v>
      </c>
      <c r="F657" t="s">
        <v>107</v>
      </c>
      <c r="G657" t="s">
        <v>112</v>
      </c>
      <c r="H657" t="s">
        <v>111</v>
      </c>
      <c r="I657" t="s">
        <v>92</v>
      </c>
      <c r="J657" t="s">
        <v>16</v>
      </c>
      <c r="K657" s="2">
        <v>12</v>
      </c>
      <c r="L657" s="2">
        <v>75</v>
      </c>
      <c r="M657" s="16">
        <v>3</v>
      </c>
      <c r="N657" s="29">
        <f t="shared" si="62"/>
        <v>1</v>
      </c>
      <c r="O657" s="30" t="str">
        <f t="shared" si="63"/>
        <v>3</v>
      </c>
      <c r="P657" s="30">
        <f t="shared" si="64"/>
        <v>0</v>
      </c>
      <c r="Q657" s="31">
        <f t="shared" si="65"/>
        <v>180</v>
      </c>
      <c r="R657" s="31">
        <f t="shared" si="66"/>
        <v>3</v>
      </c>
      <c r="U657" s="28"/>
      <c r="V657" s="28"/>
      <c r="W657" s="8"/>
      <c r="X657" s="6"/>
    </row>
    <row r="658" spans="1:24">
      <c r="A658" s="32">
        <v>45413</v>
      </c>
      <c r="B658" s="1" t="str">
        <f t="shared" si="61"/>
        <v>mayo</v>
      </c>
      <c r="C658" t="s">
        <v>105</v>
      </c>
      <c r="D658" t="s">
        <v>106</v>
      </c>
      <c r="E658" t="str">
        <f>+VLOOKUP(F658,'[1]DIVIPOLA MPIO'!$A$5:$B$1125,2,0)</f>
        <v>Tolima</v>
      </c>
      <c r="F658" t="s">
        <v>113</v>
      </c>
      <c r="G658" t="s">
        <v>114</v>
      </c>
      <c r="H658" t="s">
        <v>111</v>
      </c>
      <c r="I658" t="s">
        <v>92</v>
      </c>
      <c r="J658" t="s">
        <v>16</v>
      </c>
      <c r="K658" s="2">
        <v>4</v>
      </c>
      <c r="L658" s="2">
        <v>25</v>
      </c>
      <c r="M658" s="16">
        <v>1</v>
      </c>
      <c r="N658" s="29">
        <f t="shared" si="62"/>
        <v>1</v>
      </c>
      <c r="O658" s="30" t="str">
        <f t="shared" si="63"/>
        <v>1</v>
      </c>
      <c r="P658" s="30">
        <f t="shared" si="64"/>
        <v>0</v>
      </c>
      <c r="Q658" s="31">
        <f t="shared" si="65"/>
        <v>60</v>
      </c>
      <c r="R658" s="31">
        <f t="shared" si="66"/>
        <v>1</v>
      </c>
      <c r="U658" s="28"/>
      <c r="V658" s="28"/>
      <c r="W658" s="8"/>
      <c r="X658" s="6"/>
    </row>
    <row r="659" spans="1:24">
      <c r="A659" s="32">
        <v>45413</v>
      </c>
      <c r="B659" s="1" t="str">
        <f t="shared" si="61"/>
        <v>mayo</v>
      </c>
      <c r="C659" t="s">
        <v>105</v>
      </c>
      <c r="D659" t="s">
        <v>106</v>
      </c>
      <c r="E659" t="str">
        <f>+VLOOKUP(F659,'[1]DIVIPOLA MPIO'!$A$5:$B$1125,2,0)</f>
        <v>Huila</v>
      </c>
      <c r="F659" t="s">
        <v>115</v>
      </c>
      <c r="G659" t="s">
        <v>116</v>
      </c>
      <c r="H659" t="s">
        <v>117</v>
      </c>
      <c r="I659" t="s">
        <v>92</v>
      </c>
      <c r="J659" t="s">
        <v>16</v>
      </c>
      <c r="K659" s="2">
        <v>16</v>
      </c>
      <c r="L659" s="2">
        <v>100</v>
      </c>
      <c r="M659" s="16">
        <v>4</v>
      </c>
      <c r="N659" s="29">
        <f t="shared" si="62"/>
        <v>1</v>
      </c>
      <c r="O659" s="30" t="str">
        <f t="shared" si="63"/>
        <v>4</v>
      </c>
      <c r="P659" s="30">
        <f t="shared" si="64"/>
        <v>0</v>
      </c>
      <c r="Q659" s="31">
        <f t="shared" si="65"/>
        <v>240</v>
      </c>
      <c r="R659" s="31">
        <f t="shared" si="66"/>
        <v>4</v>
      </c>
      <c r="U659" s="28"/>
      <c r="V659" s="28"/>
      <c r="W659" s="8"/>
      <c r="X659" s="6"/>
    </row>
    <row r="660" spans="1:24">
      <c r="A660" s="32">
        <v>45413</v>
      </c>
      <c r="B660" s="1" t="str">
        <f t="shared" si="61"/>
        <v>mayo</v>
      </c>
      <c r="C660" t="s">
        <v>105</v>
      </c>
      <c r="D660" t="s">
        <v>106</v>
      </c>
      <c r="E660" t="str">
        <f>+VLOOKUP(F660,'[1]DIVIPOLA MPIO'!$A$5:$B$1125,2,0)</f>
        <v>Huila</v>
      </c>
      <c r="F660" t="s">
        <v>115</v>
      </c>
      <c r="G660" t="s">
        <v>119</v>
      </c>
      <c r="H660" t="s">
        <v>117</v>
      </c>
      <c r="I660" t="s">
        <v>92</v>
      </c>
      <c r="J660" t="s">
        <v>16</v>
      </c>
      <c r="K660" s="2">
        <v>24</v>
      </c>
      <c r="L660" s="2">
        <v>150</v>
      </c>
      <c r="M660" s="16">
        <v>6</v>
      </c>
      <c r="N660" s="29">
        <f t="shared" si="62"/>
        <v>1</v>
      </c>
      <c r="O660" s="30" t="str">
        <f t="shared" si="63"/>
        <v>6</v>
      </c>
      <c r="P660" s="30">
        <f t="shared" si="64"/>
        <v>0</v>
      </c>
      <c r="Q660" s="31">
        <f t="shared" si="65"/>
        <v>360</v>
      </c>
      <c r="R660" s="31">
        <f t="shared" si="66"/>
        <v>6</v>
      </c>
      <c r="U660" s="28"/>
      <c r="V660" s="28"/>
      <c r="W660" s="8"/>
      <c r="X660" s="6"/>
    </row>
    <row r="661" spans="1:24">
      <c r="A661" s="32">
        <v>45413</v>
      </c>
      <c r="B661" s="1" t="str">
        <f t="shared" si="61"/>
        <v>mayo</v>
      </c>
      <c r="C661" t="s">
        <v>105</v>
      </c>
      <c r="D661" t="s">
        <v>106</v>
      </c>
      <c r="E661" t="str">
        <f>+VLOOKUP(F661,'[1]DIVIPOLA MPIO'!$A$5:$B$1125,2,0)</f>
        <v>Tolima</v>
      </c>
      <c r="F661" t="s">
        <v>455</v>
      </c>
      <c r="G661" t="s">
        <v>121</v>
      </c>
      <c r="H661" t="s">
        <v>109</v>
      </c>
      <c r="I661" t="s">
        <v>92</v>
      </c>
      <c r="J661" t="s">
        <v>16</v>
      </c>
      <c r="K661" s="2">
        <v>16</v>
      </c>
      <c r="L661" s="2">
        <v>100</v>
      </c>
      <c r="M661" s="16">
        <v>4</v>
      </c>
      <c r="N661" s="29">
        <f t="shared" si="62"/>
        <v>1</v>
      </c>
      <c r="O661" s="30" t="str">
        <f t="shared" si="63"/>
        <v>4</v>
      </c>
      <c r="P661" s="30">
        <f t="shared" si="64"/>
        <v>0</v>
      </c>
      <c r="Q661" s="31">
        <f t="shared" si="65"/>
        <v>240</v>
      </c>
      <c r="R661" s="31">
        <f t="shared" si="66"/>
        <v>4</v>
      </c>
      <c r="U661" s="28"/>
      <c r="V661" s="28"/>
      <c r="W661" s="8"/>
      <c r="X661" s="6"/>
    </row>
    <row r="662" spans="1:24">
      <c r="A662" s="32">
        <v>45413</v>
      </c>
      <c r="B662" s="1" t="str">
        <f t="shared" si="61"/>
        <v>mayo</v>
      </c>
      <c r="C662" t="s">
        <v>105</v>
      </c>
      <c r="D662" t="s">
        <v>106</v>
      </c>
      <c r="E662" t="str">
        <f>+VLOOKUP(F662,'[1]DIVIPOLA MPIO'!$A$5:$B$1125,2,0)</f>
        <v>Tolima</v>
      </c>
      <c r="F662" t="s">
        <v>455</v>
      </c>
      <c r="G662" t="s">
        <v>121</v>
      </c>
      <c r="H662" t="s">
        <v>110</v>
      </c>
      <c r="I662" t="s">
        <v>92</v>
      </c>
      <c r="J662" t="s">
        <v>16</v>
      </c>
      <c r="K662" s="2">
        <v>28</v>
      </c>
      <c r="L662" s="2">
        <v>175</v>
      </c>
      <c r="M662" s="16">
        <v>7</v>
      </c>
      <c r="N662" s="29">
        <f t="shared" si="62"/>
        <v>1</v>
      </c>
      <c r="O662" s="30" t="str">
        <f t="shared" si="63"/>
        <v>7</v>
      </c>
      <c r="P662" s="30">
        <f t="shared" si="64"/>
        <v>0</v>
      </c>
      <c r="Q662" s="31">
        <f t="shared" si="65"/>
        <v>420</v>
      </c>
      <c r="R662" s="31">
        <f t="shared" si="66"/>
        <v>7</v>
      </c>
      <c r="U662" s="28"/>
      <c r="V662" s="28"/>
      <c r="W662" s="8"/>
      <c r="X662" s="6"/>
    </row>
    <row r="663" spans="1:24">
      <c r="A663" s="32">
        <v>45413</v>
      </c>
      <c r="B663" s="1" t="str">
        <f t="shared" si="61"/>
        <v>mayo</v>
      </c>
      <c r="C663" t="s">
        <v>105</v>
      </c>
      <c r="D663" t="s">
        <v>106</v>
      </c>
      <c r="E663" t="str">
        <f>+VLOOKUP(F663,'[1]DIVIPOLA MPIO'!$A$5:$B$1125,2,0)</f>
        <v>Tolima</v>
      </c>
      <c r="F663" t="s">
        <v>455</v>
      </c>
      <c r="G663" t="s">
        <v>108</v>
      </c>
      <c r="H663" t="s">
        <v>345</v>
      </c>
      <c r="I663" t="s">
        <v>92</v>
      </c>
      <c r="J663" t="s">
        <v>16</v>
      </c>
      <c r="K663" s="2">
        <v>24</v>
      </c>
      <c r="L663" s="2">
        <v>150</v>
      </c>
      <c r="M663" s="16">
        <v>6</v>
      </c>
      <c r="N663" s="29">
        <f t="shared" si="62"/>
        <v>1</v>
      </c>
      <c r="O663" s="30" t="str">
        <f t="shared" si="63"/>
        <v>6</v>
      </c>
      <c r="P663" s="30">
        <f t="shared" si="64"/>
        <v>0</v>
      </c>
      <c r="Q663" s="31">
        <f t="shared" si="65"/>
        <v>360</v>
      </c>
      <c r="R663" s="31">
        <f t="shared" si="66"/>
        <v>6</v>
      </c>
      <c r="U663" s="28"/>
      <c r="V663" s="28"/>
      <c r="W663" s="8"/>
      <c r="X663" s="6"/>
    </row>
    <row r="664" spans="1:24">
      <c r="A664" s="32">
        <v>45413</v>
      </c>
      <c r="B664" s="1" t="str">
        <f t="shared" si="61"/>
        <v>mayo</v>
      </c>
      <c r="C664" t="s">
        <v>105</v>
      </c>
      <c r="D664" t="s">
        <v>106</v>
      </c>
      <c r="E664" t="str">
        <f>+VLOOKUP(F664,'[1]DIVIPOLA MPIO'!$A$5:$B$1125,2,0)</f>
        <v>Tolima</v>
      </c>
      <c r="F664" t="s">
        <v>455</v>
      </c>
      <c r="G664" t="s">
        <v>108</v>
      </c>
      <c r="H664" t="s">
        <v>345</v>
      </c>
      <c r="I664" t="s">
        <v>92</v>
      </c>
      <c r="J664" t="s">
        <v>123</v>
      </c>
      <c r="K664" s="2">
        <v>16</v>
      </c>
      <c r="L664" s="2">
        <v>100</v>
      </c>
      <c r="M664" s="16">
        <v>4</v>
      </c>
      <c r="N664" s="29">
        <f t="shared" si="62"/>
        <v>1</v>
      </c>
      <c r="O664" s="30" t="str">
        <f t="shared" si="63"/>
        <v>4</v>
      </c>
      <c r="P664" s="30">
        <f t="shared" si="64"/>
        <v>0</v>
      </c>
      <c r="Q664" s="31">
        <f t="shared" si="65"/>
        <v>240</v>
      </c>
      <c r="R664" s="31">
        <f t="shared" si="66"/>
        <v>4</v>
      </c>
      <c r="U664" s="28"/>
      <c r="V664" s="28"/>
      <c r="W664" s="8"/>
      <c r="X664" s="6"/>
    </row>
    <row r="665" spans="1:24">
      <c r="A665" s="32">
        <v>45413</v>
      </c>
      <c r="B665" s="1" t="str">
        <f t="shared" si="61"/>
        <v>mayo</v>
      </c>
      <c r="C665" t="s">
        <v>105</v>
      </c>
      <c r="D665" t="s">
        <v>106</v>
      </c>
      <c r="E665" t="str">
        <f>+VLOOKUP(F665,'[1]DIVIPOLA MPIO'!$A$5:$B$1125,2,0)</f>
        <v>Tolima</v>
      </c>
      <c r="F665" t="s">
        <v>455</v>
      </c>
      <c r="G665" t="s">
        <v>108</v>
      </c>
      <c r="H665" t="s">
        <v>122</v>
      </c>
      <c r="I665" t="s">
        <v>92</v>
      </c>
      <c r="J665" t="s">
        <v>16</v>
      </c>
      <c r="K665" s="2">
        <v>16</v>
      </c>
      <c r="L665" s="2">
        <v>100</v>
      </c>
      <c r="M665" s="16">
        <v>4</v>
      </c>
      <c r="N665" s="29">
        <f t="shared" si="62"/>
        <v>1</v>
      </c>
      <c r="O665" s="30" t="str">
        <f t="shared" si="63"/>
        <v>4</v>
      </c>
      <c r="P665" s="30">
        <f t="shared" si="64"/>
        <v>0</v>
      </c>
      <c r="Q665" s="31">
        <f t="shared" si="65"/>
        <v>240</v>
      </c>
      <c r="R665" s="31">
        <f t="shared" si="66"/>
        <v>4</v>
      </c>
      <c r="U665" s="28"/>
      <c r="V665" s="28"/>
      <c r="W665" s="8"/>
      <c r="X665" s="6"/>
    </row>
    <row r="666" spans="1:24">
      <c r="A666" s="32">
        <v>45413</v>
      </c>
      <c r="B666" s="1" t="str">
        <f t="shared" si="61"/>
        <v>mayo</v>
      </c>
      <c r="C666" t="s">
        <v>105</v>
      </c>
      <c r="D666" t="s">
        <v>106</v>
      </c>
      <c r="E666" t="str">
        <f>+VLOOKUP(F666,'[1]DIVIPOLA MPIO'!$A$5:$B$1125,2,0)</f>
        <v>Tolima</v>
      </c>
      <c r="F666" t="s">
        <v>455</v>
      </c>
      <c r="G666" t="s">
        <v>108</v>
      </c>
      <c r="H666" t="s">
        <v>118</v>
      </c>
      <c r="I666" t="s">
        <v>92</v>
      </c>
      <c r="J666" t="s">
        <v>233</v>
      </c>
      <c r="K666" s="2">
        <v>16</v>
      </c>
      <c r="L666" s="2">
        <v>100</v>
      </c>
      <c r="M666" s="16">
        <v>4</v>
      </c>
      <c r="N666" s="29">
        <f t="shared" si="62"/>
        <v>1</v>
      </c>
      <c r="O666" s="30" t="str">
        <f t="shared" si="63"/>
        <v>4</v>
      </c>
      <c r="P666" s="30">
        <f t="shared" si="64"/>
        <v>0</v>
      </c>
      <c r="Q666" s="31">
        <f t="shared" si="65"/>
        <v>240</v>
      </c>
      <c r="R666" s="31">
        <f t="shared" si="66"/>
        <v>4</v>
      </c>
      <c r="U666" s="28"/>
      <c r="V666" s="28"/>
      <c r="W666" s="8"/>
      <c r="X666" s="6"/>
    </row>
    <row r="667" spans="1:24">
      <c r="A667" s="32">
        <v>45413</v>
      </c>
      <c r="B667" s="1" t="str">
        <f t="shared" si="61"/>
        <v>mayo</v>
      </c>
      <c r="C667" t="s">
        <v>105</v>
      </c>
      <c r="D667" t="s">
        <v>106</v>
      </c>
      <c r="E667" t="str">
        <f>+VLOOKUP(F667,'[1]DIVIPOLA MPIO'!$A$5:$B$1125,2,0)</f>
        <v>Tolima</v>
      </c>
      <c r="F667" t="s">
        <v>455</v>
      </c>
      <c r="G667" t="s">
        <v>108</v>
      </c>
      <c r="H667" t="s">
        <v>118</v>
      </c>
      <c r="I667" t="s">
        <v>92</v>
      </c>
      <c r="J667" t="s">
        <v>16</v>
      </c>
      <c r="K667" s="2">
        <v>40</v>
      </c>
      <c r="L667" s="2">
        <v>250</v>
      </c>
      <c r="M667" s="16">
        <v>10</v>
      </c>
      <c r="N667" s="29">
        <f t="shared" si="62"/>
        <v>2</v>
      </c>
      <c r="O667" s="30" t="str">
        <f t="shared" si="63"/>
        <v>10</v>
      </c>
      <c r="P667" s="30">
        <f t="shared" si="64"/>
        <v>0</v>
      </c>
      <c r="Q667" s="31">
        <f t="shared" si="65"/>
        <v>600</v>
      </c>
      <c r="R667" s="31">
        <f t="shared" si="66"/>
        <v>10</v>
      </c>
      <c r="U667" s="28"/>
      <c r="V667" s="28"/>
      <c r="W667" s="8"/>
      <c r="X667" s="6"/>
    </row>
    <row r="668" spans="1:24">
      <c r="A668" s="32">
        <v>45413</v>
      </c>
      <c r="B668" s="1" t="str">
        <f t="shared" si="61"/>
        <v>mayo</v>
      </c>
      <c r="C668" t="s">
        <v>105</v>
      </c>
      <c r="D668" t="s">
        <v>106</v>
      </c>
      <c r="E668" t="str">
        <f>+VLOOKUP(F668,'[1]DIVIPOLA MPIO'!$A$5:$B$1125,2,0)</f>
        <v>Tolima</v>
      </c>
      <c r="F668" t="s">
        <v>455</v>
      </c>
      <c r="G668" t="s">
        <v>108</v>
      </c>
      <c r="H668" t="s">
        <v>118</v>
      </c>
      <c r="I668" t="s">
        <v>92</v>
      </c>
      <c r="J668" t="s">
        <v>373</v>
      </c>
      <c r="K668" s="2">
        <v>8</v>
      </c>
      <c r="L668" s="2">
        <v>50</v>
      </c>
      <c r="M668" s="16">
        <v>2</v>
      </c>
      <c r="N668" s="29">
        <f t="shared" si="62"/>
        <v>1</v>
      </c>
      <c r="O668" s="30" t="str">
        <f t="shared" si="63"/>
        <v>2</v>
      </c>
      <c r="P668" s="30">
        <f t="shared" si="64"/>
        <v>0</v>
      </c>
      <c r="Q668" s="31">
        <f t="shared" si="65"/>
        <v>120</v>
      </c>
      <c r="R668" s="31">
        <f t="shared" si="66"/>
        <v>2</v>
      </c>
      <c r="U668" s="28"/>
      <c r="V668" s="28"/>
      <c r="W668" s="8"/>
      <c r="X668" s="6"/>
    </row>
    <row r="669" spans="1:24">
      <c r="A669" s="32">
        <v>45413</v>
      </c>
      <c r="B669" s="1" t="str">
        <f t="shared" si="61"/>
        <v>mayo</v>
      </c>
      <c r="C669" t="s">
        <v>105</v>
      </c>
      <c r="D669" t="s">
        <v>106</v>
      </c>
      <c r="E669" t="str">
        <f>+VLOOKUP(F669,'[1]DIVIPOLA MPIO'!$A$5:$B$1125,2,0)</f>
        <v>Tolima</v>
      </c>
      <c r="F669" t="s">
        <v>455</v>
      </c>
      <c r="G669" t="s">
        <v>108</v>
      </c>
      <c r="H669" t="s">
        <v>118</v>
      </c>
      <c r="I669" t="s">
        <v>92</v>
      </c>
      <c r="J669" t="s">
        <v>123</v>
      </c>
      <c r="K669" s="2">
        <v>32</v>
      </c>
      <c r="L669" s="2">
        <v>200</v>
      </c>
      <c r="M669" s="16">
        <v>8</v>
      </c>
      <c r="N669" s="29">
        <f t="shared" si="62"/>
        <v>1</v>
      </c>
      <c r="O669" s="30" t="str">
        <f t="shared" si="63"/>
        <v>8</v>
      </c>
      <c r="P669" s="30">
        <f t="shared" si="64"/>
        <v>0</v>
      </c>
      <c r="Q669" s="31">
        <f t="shared" si="65"/>
        <v>480</v>
      </c>
      <c r="R669" s="31">
        <f t="shared" si="66"/>
        <v>8</v>
      </c>
      <c r="U669" s="28"/>
      <c r="V669" s="28"/>
      <c r="W669" s="8"/>
      <c r="X669" s="6"/>
    </row>
    <row r="670" spans="1:24">
      <c r="A670" s="32">
        <v>45413</v>
      </c>
      <c r="B670" s="1" t="str">
        <f t="shared" si="61"/>
        <v>mayo</v>
      </c>
      <c r="C670" t="s">
        <v>105</v>
      </c>
      <c r="D670" t="s">
        <v>106</v>
      </c>
      <c r="E670" t="str">
        <f>+VLOOKUP(F670,'[1]DIVIPOLA MPIO'!$A$5:$B$1125,2,0)</f>
        <v>Tolima</v>
      </c>
      <c r="F670" t="s">
        <v>455</v>
      </c>
      <c r="G670" t="s">
        <v>108</v>
      </c>
      <c r="H670" t="s">
        <v>125</v>
      </c>
      <c r="I670" t="s">
        <v>92</v>
      </c>
      <c r="J670" t="s">
        <v>233</v>
      </c>
      <c r="K670" s="2">
        <v>8</v>
      </c>
      <c r="L670" s="2">
        <v>50</v>
      </c>
      <c r="M670" s="16">
        <v>2</v>
      </c>
      <c r="N670" s="29">
        <f t="shared" si="62"/>
        <v>1</v>
      </c>
      <c r="O670" s="30" t="str">
        <f t="shared" si="63"/>
        <v>2</v>
      </c>
      <c r="P670" s="30">
        <f t="shared" si="64"/>
        <v>0</v>
      </c>
      <c r="Q670" s="31">
        <f t="shared" si="65"/>
        <v>120</v>
      </c>
      <c r="R670" s="31">
        <f t="shared" si="66"/>
        <v>2</v>
      </c>
      <c r="U670" s="28"/>
      <c r="V670" s="28"/>
      <c r="W670" s="8"/>
      <c r="X670" s="6"/>
    </row>
    <row r="671" spans="1:24">
      <c r="A671" s="32">
        <v>45413</v>
      </c>
      <c r="B671" s="1" t="str">
        <f t="shared" si="61"/>
        <v>mayo</v>
      </c>
      <c r="C671" t="s">
        <v>105</v>
      </c>
      <c r="D671" t="s">
        <v>106</v>
      </c>
      <c r="E671" t="str">
        <f>+VLOOKUP(F671,'[1]DIVIPOLA MPIO'!$A$5:$B$1125,2,0)</f>
        <v>Tolima</v>
      </c>
      <c r="F671" t="s">
        <v>455</v>
      </c>
      <c r="G671" t="s">
        <v>108</v>
      </c>
      <c r="H671" t="s">
        <v>125</v>
      </c>
      <c r="I671" t="s">
        <v>92</v>
      </c>
      <c r="J671" t="s">
        <v>16</v>
      </c>
      <c r="K671" s="2">
        <v>40</v>
      </c>
      <c r="L671" s="2">
        <v>250</v>
      </c>
      <c r="M671" s="16">
        <v>10</v>
      </c>
      <c r="N671" s="29">
        <f t="shared" si="62"/>
        <v>2</v>
      </c>
      <c r="O671" s="30" t="str">
        <f t="shared" si="63"/>
        <v>10</v>
      </c>
      <c r="P671" s="30">
        <f t="shared" si="64"/>
        <v>0</v>
      </c>
      <c r="Q671" s="31">
        <f t="shared" si="65"/>
        <v>600</v>
      </c>
      <c r="R671" s="31">
        <f t="shared" si="66"/>
        <v>10</v>
      </c>
      <c r="U671" s="28"/>
      <c r="V671" s="28"/>
      <c r="W671" s="8"/>
      <c r="X671" s="6"/>
    </row>
    <row r="672" spans="1:24">
      <c r="A672" s="32">
        <v>45413</v>
      </c>
      <c r="B672" s="1" t="str">
        <f t="shared" si="61"/>
        <v>mayo</v>
      </c>
      <c r="C672" t="s">
        <v>105</v>
      </c>
      <c r="D672" t="s">
        <v>106</v>
      </c>
      <c r="E672" t="str">
        <f>+VLOOKUP(F672,'[1]DIVIPOLA MPIO'!$A$5:$B$1125,2,0)</f>
        <v>Tolima</v>
      </c>
      <c r="F672" t="s">
        <v>455</v>
      </c>
      <c r="G672" t="s">
        <v>108</v>
      </c>
      <c r="H672" t="s">
        <v>125</v>
      </c>
      <c r="I672" t="s">
        <v>92</v>
      </c>
      <c r="J672" t="s">
        <v>373</v>
      </c>
      <c r="K672" s="2">
        <v>8</v>
      </c>
      <c r="L672" s="2">
        <v>50</v>
      </c>
      <c r="M672" s="16">
        <v>2</v>
      </c>
      <c r="N672" s="29">
        <f t="shared" si="62"/>
        <v>1</v>
      </c>
      <c r="O672" s="30" t="str">
        <f t="shared" si="63"/>
        <v>2</v>
      </c>
      <c r="P672" s="30">
        <f t="shared" si="64"/>
        <v>0</v>
      </c>
      <c r="Q672" s="31">
        <f t="shared" si="65"/>
        <v>120</v>
      </c>
      <c r="R672" s="31">
        <f t="shared" si="66"/>
        <v>2</v>
      </c>
      <c r="U672" s="28"/>
      <c r="V672" s="28"/>
      <c r="W672" s="8"/>
      <c r="X672" s="6"/>
    </row>
    <row r="673" spans="1:24">
      <c r="A673" s="32">
        <v>45413</v>
      </c>
      <c r="B673" s="1" t="str">
        <f t="shared" si="61"/>
        <v>mayo</v>
      </c>
      <c r="C673" t="s">
        <v>105</v>
      </c>
      <c r="D673" t="s">
        <v>106</v>
      </c>
      <c r="E673" t="str">
        <f>+VLOOKUP(F673,'[1]DIVIPOLA MPIO'!$A$5:$B$1125,2,0)</f>
        <v>Tolima</v>
      </c>
      <c r="F673" t="s">
        <v>455</v>
      </c>
      <c r="G673" t="s">
        <v>108</v>
      </c>
      <c r="H673" t="s">
        <v>125</v>
      </c>
      <c r="I673" t="s">
        <v>92</v>
      </c>
      <c r="J673" t="s">
        <v>123</v>
      </c>
      <c r="K673" s="2">
        <v>40</v>
      </c>
      <c r="L673" s="2">
        <v>250</v>
      </c>
      <c r="M673" s="16">
        <v>10</v>
      </c>
      <c r="N673" s="29">
        <f t="shared" si="62"/>
        <v>2</v>
      </c>
      <c r="O673" s="30" t="str">
        <f t="shared" si="63"/>
        <v>10</v>
      </c>
      <c r="P673" s="30">
        <f t="shared" si="64"/>
        <v>0</v>
      </c>
      <c r="Q673" s="31">
        <f t="shared" si="65"/>
        <v>600</v>
      </c>
      <c r="R673" s="31">
        <f t="shared" si="66"/>
        <v>10</v>
      </c>
      <c r="U673" s="28"/>
      <c r="V673" s="28"/>
      <c r="W673" s="8"/>
      <c r="X673" s="6"/>
    </row>
    <row r="674" spans="1:24">
      <c r="A674" s="32">
        <v>45413</v>
      </c>
      <c r="B674" s="1" t="str">
        <f t="shared" si="61"/>
        <v>mayo</v>
      </c>
      <c r="C674" t="s">
        <v>105</v>
      </c>
      <c r="D674" t="s">
        <v>106</v>
      </c>
      <c r="E674" t="str">
        <f>+VLOOKUP(F674,'[1]DIVIPOLA MPIO'!$A$5:$B$1125,2,0)</f>
        <v>Tolima</v>
      </c>
      <c r="F674" t="s">
        <v>455</v>
      </c>
      <c r="G674" t="s">
        <v>126</v>
      </c>
      <c r="H674" t="s">
        <v>345</v>
      </c>
      <c r="I674" t="s">
        <v>92</v>
      </c>
      <c r="J674" t="s">
        <v>16</v>
      </c>
      <c r="K674" s="2">
        <v>8</v>
      </c>
      <c r="L674" s="2">
        <v>50</v>
      </c>
      <c r="M674" s="16">
        <v>2</v>
      </c>
      <c r="N674" s="29">
        <f t="shared" si="62"/>
        <v>1</v>
      </c>
      <c r="O674" s="30" t="str">
        <f t="shared" si="63"/>
        <v>2</v>
      </c>
      <c r="P674" s="30">
        <f t="shared" si="64"/>
        <v>0</v>
      </c>
      <c r="Q674" s="31">
        <f t="shared" si="65"/>
        <v>120</v>
      </c>
      <c r="R674" s="31">
        <f t="shared" si="66"/>
        <v>2</v>
      </c>
      <c r="U674" s="28"/>
      <c r="V674" s="28"/>
      <c r="W674" s="8"/>
      <c r="X674" s="6"/>
    </row>
    <row r="675" spans="1:24">
      <c r="A675" s="32">
        <v>45413</v>
      </c>
      <c r="B675" s="1" t="str">
        <f t="shared" si="61"/>
        <v>mayo</v>
      </c>
      <c r="C675" t="s">
        <v>105</v>
      </c>
      <c r="D675" t="s">
        <v>106</v>
      </c>
      <c r="E675" t="str">
        <f>+VLOOKUP(F675,'[1]DIVIPOLA MPIO'!$A$5:$B$1125,2,0)</f>
        <v>Tolima</v>
      </c>
      <c r="F675" t="s">
        <v>455</v>
      </c>
      <c r="G675" t="s">
        <v>126</v>
      </c>
      <c r="H675" t="s">
        <v>345</v>
      </c>
      <c r="I675" t="s">
        <v>92</v>
      </c>
      <c r="J675" t="s">
        <v>123</v>
      </c>
      <c r="K675" s="2">
        <v>12</v>
      </c>
      <c r="L675" s="2">
        <v>75</v>
      </c>
      <c r="M675" s="16">
        <v>3</v>
      </c>
      <c r="N675" s="29">
        <f t="shared" si="62"/>
        <v>1</v>
      </c>
      <c r="O675" s="30" t="str">
        <f t="shared" si="63"/>
        <v>3</v>
      </c>
      <c r="P675" s="30">
        <f t="shared" si="64"/>
        <v>0</v>
      </c>
      <c r="Q675" s="31">
        <f t="shared" si="65"/>
        <v>180</v>
      </c>
      <c r="R675" s="31">
        <f t="shared" si="66"/>
        <v>3</v>
      </c>
      <c r="U675" s="28"/>
      <c r="V675" s="28"/>
      <c r="W675" s="8"/>
      <c r="X675" s="6"/>
    </row>
    <row r="676" spans="1:24">
      <c r="A676" s="32">
        <v>45413</v>
      </c>
      <c r="B676" s="1" t="str">
        <f t="shared" si="61"/>
        <v>mayo</v>
      </c>
      <c r="C676" t="s">
        <v>105</v>
      </c>
      <c r="D676" t="s">
        <v>106</v>
      </c>
      <c r="E676" t="str">
        <f>+VLOOKUP(F676,'[1]DIVIPOLA MPIO'!$A$5:$B$1125,2,0)</f>
        <v>Tolima</v>
      </c>
      <c r="F676" t="s">
        <v>455</v>
      </c>
      <c r="G676" t="s">
        <v>126</v>
      </c>
      <c r="H676" t="s">
        <v>122</v>
      </c>
      <c r="I676" t="s">
        <v>92</v>
      </c>
      <c r="J676" t="s">
        <v>16</v>
      </c>
      <c r="K676" s="2">
        <v>30</v>
      </c>
      <c r="L676" s="2">
        <v>187.5</v>
      </c>
      <c r="M676" s="16">
        <v>7</v>
      </c>
      <c r="N676" s="29">
        <f t="shared" si="62"/>
        <v>1</v>
      </c>
      <c r="O676" s="30" t="str">
        <f t="shared" si="63"/>
        <v>7</v>
      </c>
      <c r="P676" s="30">
        <f t="shared" si="64"/>
        <v>0</v>
      </c>
      <c r="Q676" s="31">
        <f t="shared" si="65"/>
        <v>420</v>
      </c>
      <c r="R676" s="31">
        <f t="shared" si="66"/>
        <v>7</v>
      </c>
      <c r="U676" s="28"/>
      <c r="V676" s="28"/>
      <c r="W676" s="8"/>
      <c r="X676" s="6"/>
    </row>
    <row r="677" spans="1:24">
      <c r="A677" s="32">
        <v>45413</v>
      </c>
      <c r="B677" s="1" t="str">
        <f t="shared" si="61"/>
        <v>mayo</v>
      </c>
      <c r="C677" t="s">
        <v>105</v>
      </c>
      <c r="D677" t="s">
        <v>106</v>
      </c>
      <c r="E677" t="str">
        <f>+VLOOKUP(F677,'[1]DIVIPOLA MPIO'!$A$5:$B$1125,2,0)</f>
        <v>Tolima</v>
      </c>
      <c r="F677" t="s">
        <v>455</v>
      </c>
      <c r="G677" t="s">
        <v>126</v>
      </c>
      <c r="H677" t="s">
        <v>118</v>
      </c>
      <c r="I677" t="s">
        <v>92</v>
      </c>
      <c r="J677" t="s">
        <v>16</v>
      </c>
      <c r="K677" s="2">
        <v>24</v>
      </c>
      <c r="L677" s="2">
        <v>150</v>
      </c>
      <c r="M677" s="16">
        <v>6</v>
      </c>
      <c r="N677" s="29">
        <f t="shared" si="62"/>
        <v>1</v>
      </c>
      <c r="O677" s="30" t="str">
        <f t="shared" si="63"/>
        <v>6</v>
      </c>
      <c r="P677" s="30">
        <f t="shared" si="64"/>
        <v>0</v>
      </c>
      <c r="Q677" s="31">
        <f t="shared" si="65"/>
        <v>360</v>
      </c>
      <c r="R677" s="31">
        <f t="shared" si="66"/>
        <v>6</v>
      </c>
      <c r="U677" s="28"/>
      <c r="V677" s="28"/>
      <c r="W677" s="8"/>
      <c r="X677" s="6"/>
    </row>
    <row r="678" spans="1:24">
      <c r="A678" s="32">
        <v>45413</v>
      </c>
      <c r="B678" s="1" t="str">
        <f t="shared" si="61"/>
        <v>mayo</v>
      </c>
      <c r="C678" t="s">
        <v>105</v>
      </c>
      <c r="D678" t="s">
        <v>106</v>
      </c>
      <c r="E678" t="str">
        <f>+VLOOKUP(F678,'[1]DIVIPOLA MPIO'!$A$5:$B$1125,2,0)</f>
        <v>Tolima</v>
      </c>
      <c r="F678" t="s">
        <v>455</v>
      </c>
      <c r="G678" t="s">
        <v>126</v>
      </c>
      <c r="H678" t="s">
        <v>118</v>
      </c>
      <c r="I678" t="s">
        <v>92</v>
      </c>
      <c r="J678" t="s">
        <v>123</v>
      </c>
      <c r="K678" s="2">
        <v>10</v>
      </c>
      <c r="L678" s="2">
        <v>62.5</v>
      </c>
      <c r="M678" s="16">
        <v>2</v>
      </c>
      <c r="N678" s="29">
        <f t="shared" si="62"/>
        <v>1</v>
      </c>
      <c r="O678" s="30" t="str">
        <f t="shared" si="63"/>
        <v>2</v>
      </c>
      <c r="P678" s="30">
        <f t="shared" si="64"/>
        <v>0</v>
      </c>
      <c r="Q678" s="31">
        <f t="shared" si="65"/>
        <v>120</v>
      </c>
      <c r="R678" s="31">
        <f t="shared" si="66"/>
        <v>2</v>
      </c>
      <c r="U678" s="28"/>
      <c r="V678" s="28"/>
      <c r="W678" s="8"/>
      <c r="X678" s="6"/>
    </row>
    <row r="679" spans="1:24">
      <c r="A679" s="32">
        <v>45413</v>
      </c>
      <c r="B679" s="1" t="str">
        <f t="shared" si="61"/>
        <v>mayo</v>
      </c>
      <c r="C679" t="s">
        <v>105</v>
      </c>
      <c r="D679" t="s">
        <v>106</v>
      </c>
      <c r="E679" t="str">
        <f>+VLOOKUP(F679,'[1]DIVIPOLA MPIO'!$A$5:$B$1125,2,0)</f>
        <v>Tolima</v>
      </c>
      <c r="F679" t="s">
        <v>455</v>
      </c>
      <c r="G679" t="s">
        <v>126</v>
      </c>
      <c r="H679" t="s">
        <v>125</v>
      </c>
      <c r="I679" t="s">
        <v>92</v>
      </c>
      <c r="J679" t="s">
        <v>16</v>
      </c>
      <c r="K679" s="2">
        <v>12</v>
      </c>
      <c r="L679" s="2">
        <v>75</v>
      </c>
      <c r="M679" s="16">
        <v>3</v>
      </c>
      <c r="N679" s="29">
        <f t="shared" si="62"/>
        <v>1</v>
      </c>
      <c r="O679" s="30" t="str">
        <f t="shared" si="63"/>
        <v>3</v>
      </c>
      <c r="P679" s="30">
        <f t="shared" si="64"/>
        <v>0</v>
      </c>
      <c r="Q679" s="31">
        <f t="shared" si="65"/>
        <v>180</v>
      </c>
      <c r="R679" s="31">
        <f t="shared" si="66"/>
        <v>3</v>
      </c>
      <c r="U679" s="28"/>
      <c r="V679" s="28"/>
      <c r="W679" s="8"/>
      <c r="X679" s="6"/>
    </row>
    <row r="680" spans="1:24">
      <c r="A680" s="32">
        <v>45413</v>
      </c>
      <c r="B680" s="1" t="str">
        <f t="shared" si="61"/>
        <v>mayo</v>
      </c>
      <c r="C680" t="s">
        <v>105</v>
      </c>
      <c r="D680" t="s">
        <v>106</v>
      </c>
      <c r="E680" t="str">
        <f>+VLOOKUP(F680,'[1]DIVIPOLA MPIO'!$A$5:$B$1125,2,0)</f>
        <v>Tolima</v>
      </c>
      <c r="F680" t="s">
        <v>455</v>
      </c>
      <c r="G680" t="s">
        <v>126</v>
      </c>
      <c r="H680" t="s">
        <v>125</v>
      </c>
      <c r="I680" t="s">
        <v>92</v>
      </c>
      <c r="J680" t="s">
        <v>123</v>
      </c>
      <c r="K680" s="2">
        <v>16</v>
      </c>
      <c r="L680" s="2">
        <v>100</v>
      </c>
      <c r="M680" s="16">
        <v>4</v>
      </c>
      <c r="N680" s="29">
        <f t="shared" si="62"/>
        <v>1</v>
      </c>
      <c r="O680" s="30" t="str">
        <f t="shared" si="63"/>
        <v>4</v>
      </c>
      <c r="P680" s="30">
        <f t="shared" si="64"/>
        <v>0</v>
      </c>
      <c r="Q680" s="31">
        <f t="shared" si="65"/>
        <v>240</v>
      </c>
      <c r="R680" s="31">
        <f t="shared" si="66"/>
        <v>4</v>
      </c>
      <c r="U680" s="28"/>
      <c r="V680" s="28"/>
      <c r="W680" s="8"/>
      <c r="X680" s="6"/>
    </row>
    <row r="681" spans="1:24">
      <c r="A681" s="32">
        <v>45413</v>
      </c>
      <c r="B681" s="1" t="str">
        <f t="shared" si="61"/>
        <v>mayo</v>
      </c>
      <c r="C681" t="s">
        <v>105</v>
      </c>
      <c r="D681" t="s">
        <v>106</v>
      </c>
      <c r="E681" t="str">
        <f>+VLOOKUP(F681,'[1]DIVIPOLA MPIO'!$A$5:$B$1125,2,0)</f>
        <v>Tolima</v>
      </c>
      <c r="F681" t="s">
        <v>128</v>
      </c>
      <c r="G681" t="s">
        <v>129</v>
      </c>
      <c r="H681" t="s">
        <v>345</v>
      </c>
      <c r="I681" t="s">
        <v>92</v>
      </c>
      <c r="J681" t="s">
        <v>16</v>
      </c>
      <c r="K681" s="2">
        <v>32</v>
      </c>
      <c r="L681" s="2">
        <v>200</v>
      </c>
      <c r="M681" s="16">
        <v>8</v>
      </c>
      <c r="N681" s="29">
        <f t="shared" si="62"/>
        <v>1</v>
      </c>
      <c r="O681" s="30" t="str">
        <f t="shared" si="63"/>
        <v>8</v>
      </c>
      <c r="P681" s="30">
        <f t="shared" si="64"/>
        <v>0</v>
      </c>
      <c r="Q681" s="31">
        <f t="shared" si="65"/>
        <v>480</v>
      </c>
      <c r="R681" s="31">
        <f t="shared" si="66"/>
        <v>8</v>
      </c>
      <c r="U681" s="28"/>
      <c r="V681" s="28"/>
      <c r="W681" s="8"/>
      <c r="X681" s="6"/>
    </row>
    <row r="682" spans="1:24">
      <c r="A682" s="32">
        <v>45413</v>
      </c>
      <c r="B682" s="1" t="str">
        <f t="shared" si="61"/>
        <v>mayo</v>
      </c>
      <c r="C682" t="s">
        <v>105</v>
      </c>
      <c r="D682" t="s">
        <v>106</v>
      </c>
      <c r="E682" t="str">
        <f>+VLOOKUP(F682,'[1]DIVIPOLA MPIO'!$A$5:$B$1125,2,0)</f>
        <v>Tolima</v>
      </c>
      <c r="F682" t="s">
        <v>128</v>
      </c>
      <c r="G682" t="s">
        <v>129</v>
      </c>
      <c r="H682" t="s">
        <v>345</v>
      </c>
      <c r="I682" t="s">
        <v>92</v>
      </c>
      <c r="J682" t="s">
        <v>123</v>
      </c>
      <c r="K682" s="2">
        <v>24</v>
      </c>
      <c r="L682" s="2">
        <v>150</v>
      </c>
      <c r="M682" s="16">
        <v>6</v>
      </c>
      <c r="N682" s="29">
        <f t="shared" si="62"/>
        <v>1</v>
      </c>
      <c r="O682" s="30" t="str">
        <f t="shared" si="63"/>
        <v>6</v>
      </c>
      <c r="P682" s="30">
        <f t="shared" si="64"/>
        <v>0</v>
      </c>
      <c r="Q682" s="31">
        <f t="shared" si="65"/>
        <v>360</v>
      </c>
      <c r="R682" s="31">
        <f t="shared" si="66"/>
        <v>6</v>
      </c>
      <c r="U682" s="28"/>
      <c r="V682" s="28"/>
      <c r="W682" s="8"/>
      <c r="X682" s="6"/>
    </row>
    <row r="683" spans="1:24">
      <c r="A683" s="32">
        <v>45413</v>
      </c>
      <c r="B683" s="1" t="str">
        <f t="shared" si="61"/>
        <v>mayo</v>
      </c>
      <c r="C683" t="s">
        <v>105</v>
      </c>
      <c r="D683" t="s">
        <v>106</v>
      </c>
      <c r="E683" t="str">
        <f>+VLOOKUP(F683,'[1]DIVIPOLA MPIO'!$A$5:$B$1125,2,0)</f>
        <v>Tolima</v>
      </c>
      <c r="F683" t="s">
        <v>128</v>
      </c>
      <c r="G683" t="s">
        <v>129</v>
      </c>
      <c r="H683" t="s">
        <v>122</v>
      </c>
      <c r="I683" t="s">
        <v>92</v>
      </c>
      <c r="J683" t="s">
        <v>16</v>
      </c>
      <c r="K683" s="2">
        <v>12</v>
      </c>
      <c r="L683" s="2">
        <v>75</v>
      </c>
      <c r="M683" s="16">
        <v>3</v>
      </c>
      <c r="N683" s="29">
        <f t="shared" si="62"/>
        <v>1</v>
      </c>
      <c r="O683" s="30" t="str">
        <f t="shared" si="63"/>
        <v>3</v>
      </c>
      <c r="P683" s="30">
        <f t="shared" si="64"/>
        <v>0</v>
      </c>
      <c r="Q683" s="31">
        <f t="shared" si="65"/>
        <v>180</v>
      </c>
      <c r="R683" s="31">
        <f t="shared" si="66"/>
        <v>3</v>
      </c>
      <c r="U683" s="28"/>
      <c r="V683" s="28"/>
      <c r="W683" s="8"/>
      <c r="X683" s="6"/>
    </row>
    <row r="684" spans="1:24">
      <c r="A684" s="32">
        <v>45413</v>
      </c>
      <c r="B684" s="1" t="str">
        <f t="shared" si="61"/>
        <v>mayo</v>
      </c>
      <c r="C684" t="s">
        <v>105</v>
      </c>
      <c r="D684" t="s">
        <v>106</v>
      </c>
      <c r="E684" t="str">
        <f>+VLOOKUP(F684,'[1]DIVIPOLA MPIO'!$A$5:$B$1125,2,0)</f>
        <v>Tolima</v>
      </c>
      <c r="F684" t="s">
        <v>128</v>
      </c>
      <c r="G684" t="s">
        <v>129</v>
      </c>
      <c r="H684" t="s">
        <v>118</v>
      </c>
      <c r="I684" t="s">
        <v>92</v>
      </c>
      <c r="J684" t="s">
        <v>233</v>
      </c>
      <c r="K684" s="2">
        <v>16</v>
      </c>
      <c r="L684" s="2">
        <v>100</v>
      </c>
      <c r="M684" s="16">
        <v>4</v>
      </c>
      <c r="N684" s="29">
        <f t="shared" si="62"/>
        <v>1</v>
      </c>
      <c r="O684" s="30" t="str">
        <f t="shared" si="63"/>
        <v>4</v>
      </c>
      <c r="P684" s="30">
        <f t="shared" si="64"/>
        <v>0</v>
      </c>
      <c r="Q684" s="31">
        <f t="shared" si="65"/>
        <v>240</v>
      </c>
      <c r="R684" s="31">
        <f t="shared" si="66"/>
        <v>4</v>
      </c>
      <c r="U684" s="28"/>
      <c r="V684" s="28"/>
      <c r="W684" s="8"/>
      <c r="X684" s="6"/>
    </row>
    <row r="685" spans="1:24">
      <c r="A685" s="32">
        <v>45413</v>
      </c>
      <c r="B685" s="1" t="str">
        <f t="shared" si="61"/>
        <v>mayo</v>
      </c>
      <c r="C685" t="s">
        <v>105</v>
      </c>
      <c r="D685" t="s">
        <v>106</v>
      </c>
      <c r="E685" t="str">
        <f>+VLOOKUP(F685,'[1]DIVIPOLA MPIO'!$A$5:$B$1125,2,0)</f>
        <v>Tolima</v>
      </c>
      <c r="F685" t="s">
        <v>128</v>
      </c>
      <c r="G685" t="s">
        <v>129</v>
      </c>
      <c r="H685" t="s">
        <v>118</v>
      </c>
      <c r="I685" t="s">
        <v>92</v>
      </c>
      <c r="J685" t="s">
        <v>16</v>
      </c>
      <c r="K685" s="2">
        <v>56</v>
      </c>
      <c r="L685" s="2">
        <v>350</v>
      </c>
      <c r="M685" s="16">
        <v>14</v>
      </c>
      <c r="N685" s="29">
        <f t="shared" si="62"/>
        <v>2</v>
      </c>
      <c r="O685" s="30" t="str">
        <f t="shared" si="63"/>
        <v>14</v>
      </c>
      <c r="P685" s="30">
        <f t="shared" si="64"/>
        <v>0</v>
      </c>
      <c r="Q685" s="31">
        <f t="shared" si="65"/>
        <v>840</v>
      </c>
      <c r="R685" s="31">
        <f t="shared" si="66"/>
        <v>14</v>
      </c>
      <c r="U685" s="28"/>
      <c r="V685" s="28"/>
      <c r="W685" s="8"/>
      <c r="X685" s="6"/>
    </row>
    <row r="686" spans="1:24">
      <c r="A686" s="32">
        <v>45413</v>
      </c>
      <c r="B686" s="1" t="str">
        <f t="shared" si="61"/>
        <v>mayo</v>
      </c>
      <c r="C686" t="s">
        <v>105</v>
      </c>
      <c r="D686" t="s">
        <v>106</v>
      </c>
      <c r="E686" t="str">
        <f>+VLOOKUP(F686,'[1]DIVIPOLA MPIO'!$A$5:$B$1125,2,0)</f>
        <v>Tolima</v>
      </c>
      <c r="F686" t="s">
        <v>128</v>
      </c>
      <c r="G686" t="s">
        <v>129</v>
      </c>
      <c r="H686" t="s">
        <v>118</v>
      </c>
      <c r="I686" t="s">
        <v>92</v>
      </c>
      <c r="J686" t="s">
        <v>123</v>
      </c>
      <c r="K686" s="2">
        <v>40</v>
      </c>
      <c r="L686" s="2">
        <v>250</v>
      </c>
      <c r="M686" s="16">
        <v>10</v>
      </c>
      <c r="N686" s="29">
        <f t="shared" si="62"/>
        <v>2</v>
      </c>
      <c r="O686" s="30" t="str">
        <f t="shared" si="63"/>
        <v>10</v>
      </c>
      <c r="P686" s="30">
        <f t="shared" si="64"/>
        <v>0</v>
      </c>
      <c r="Q686" s="31">
        <f t="shared" si="65"/>
        <v>600</v>
      </c>
      <c r="R686" s="31">
        <f t="shared" si="66"/>
        <v>10</v>
      </c>
      <c r="U686" s="28"/>
      <c r="V686" s="28"/>
      <c r="W686" s="8"/>
      <c r="X686" s="6"/>
    </row>
    <row r="687" spans="1:24">
      <c r="A687" s="32">
        <v>45413</v>
      </c>
      <c r="B687" s="1" t="str">
        <f t="shared" si="61"/>
        <v>mayo</v>
      </c>
      <c r="C687" t="s">
        <v>105</v>
      </c>
      <c r="D687" t="s">
        <v>106</v>
      </c>
      <c r="E687" t="str">
        <f>+VLOOKUP(F687,'[1]DIVIPOLA MPIO'!$A$5:$B$1125,2,0)</f>
        <v>Tolima</v>
      </c>
      <c r="F687" t="s">
        <v>128</v>
      </c>
      <c r="G687" t="s">
        <v>129</v>
      </c>
      <c r="H687" t="s">
        <v>125</v>
      </c>
      <c r="I687" t="s">
        <v>92</v>
      </c>
      <c r="J687" t="s">
        <v>233</v>
      </c>
      <c r="K687" s="2">
        <v>8</v>
      </c>
      <c r="L687" s="2">
        <v>50</v>
      </c>
      <c r="M687" s="16">
        <v>2</v>
      </c>
      <c r="N687" s="29">
        <f t="shared" si="62"/>
        <v>1</v>
      </c>
      <c r="O687" s="30" t="str">
        <f t="shared" si="63"/>
        <v>2</v>
      </c>
      <c r="P687" s="30">
        <f t="shared" si="64"/>
        <v>0</v>
      </c>
      <c r="Q687" s="31">
        <f t="shared" si="65"/>
        <v>120</v>
      </c>
      <c r="R687" s="31">
        <f t="shared" si="66"/>
        <v>2</v>
      </c>
      <c r="U687" s="28"/>
      <c r="V687" s="28"/>
      <c r="W687" s="8"/>
      <c r="X687" s="6"/>
    </row>
    <row r="688" spans="1:24">
      <c r="A688" s="32">
        <v>45413</v>
      </c>
      <c r="B688" s="1" t="str">
        <f t="shared" si="61"/>
        <v>mayo</v>
      </c>
      <c r="C688" t="s">
        <v>105</v>
      </c>
      <c r="D688" t="s">
        <v>106</v>
      </c>
      <c r="E688" t="str">
        <f>+VLOOKUP(F688,'[1]DIVIPOLA MPIO'!$A$5:$B$1125,2,0)</f>
        <v>Tolima</v>
      </c>
      <c r="F688" t="s">
        <v>128</v>
      </c>
      <c r="G688" t="s">
        <v>129</v>
      </c>
      <c r="H688" t="s">
        <v>125</v>
      </c>
      <c r="I688" t="s">
        <v>92</v>
      </c>
      <c r="J688" t="s">
        <v>16</v>
      </c>
      <c r="K688" s="2">
        <v>40</v>
      </c>
      <c r="L688" s="2">
        <v>250</v>
      </c>
      <c r="M688" s="16">
        <v>10</v>
      </c>
      <c r="N688" s="29">
        <f t="shared" si="62"/>
        <v>2</v>
      </c>
      <c r="O688" s="30" t="str">
        <f t="shared" si="63"/>
        <v>10</v>
      </c>
      <c r="P688" s="30">
        <f t="shared" si="64"/>
        <v>0</v>
      </c>
      <c r="Q688" s="31">
        <f t="shared" si="65"/>
        <v>600</v>
      </c>
      <c r="R688" s="31">
        <f t="shared" si="66"/>
        <v>10</v>
      </c>
      <c r="U688" s="28"/>
      <c r="V688" s="28"/>
      <c r="W688" s="8"/>
      <c r="X688" s="6"/>
    </row>
    <row r="689" spans="1:24">
      <c r="A689" s="32">
        <v>45413</v>
      </c>
      <c r="B689" s="1" t="str">
        <f t="shared" si="61"/>
        <v>mayo</v>
      </c>
      <c r="C689" t="s">
        <v>105</v>
      </c>
      <c r="D689" t="s">
        <v>106</v>
      </c>
      <c r="E689" t="str">
        <f>+VLOOKUP(F689,'[1]DIVIPOLA MPIO'!$A$5:$B$1125,2,0)</f>
        <v>Tolima</v>
      </c>
      <c r="F689" t="s">
        <v>128</v>
      </c>
      <c r="G689" t="s">
        <v>129</v>
      </c>
      <c r="H689" t="s">
        <v>125</v>
      </c>
      <c r="I689" t="s">
        <v>92</v>
      </c>
      <c r="J689" t="s">
        <v>123</v>
      </c>
      <c r="K689" s="2">
        <v>34</v>
      </c>
      <c r="L689" s="2">
        <v>212.5</v>
      </c>
      <c r="M689" s="16">
        <v>8</v>
      </c>
      <c r="N689" s="29">
        <f t="shared" si="62"/>
        <v>1</v>
      </c>
      <c r="O689" s="30" t="str">
        <f t="shared" si="63"/>
        <v>8</v>
      </c>
      <c r="P689" s="30">
        <f t="shared" si="64"/>
        <v>0</v>
      </c>
      <c r="Q689" s="31">
        <f t="shared" si="65"/>
        <v>480</v>
      </c>
      <c r="R689" s="31">
        <f t="shared" si="66"/>
        <v>8</v>
      </c>
      <c r="U689" s="28"/>
      <c r="V689" s="28"/>
      <c r="W689" s="8"/>
      <c r="X689" s="6"/>
    </row>
    <row r="690" spans="1:24">
      <c r="A690" s="32">
        <v>45413</v>
      </c>
      <c r="B690" s="1" t="str">
        <f t="shared" si="61"/>
        <v>mayo</v>
      </c>
      <c r="C690" t="s">
        <v>105</v>
      </c>
      <c r="D690" t="s">
        <v>106</v>
      </c>
      <c r="E690" t="str">
        <f>+VLOOKUP(F690,'[1]DIVIPOLA MPIO'!$A$5:$B$1125,2,0)</f>
        <v>Tolima</v>
      </c>
      <c r="F690" t="s">
        <v>454</v>
      </c>
      <c r="G690" t="s">
        <v>133</v>
      </c>
      <c r="H690" t="s">
        <v>109</v>
      </c>
      <c r="I690" t="s">
        <v>92</v>
      </c>
      <c r="J690" t="s">
        <v>16</v>
      </c>
      <c r="K690" s="2">
        <v>2</v>
      </c>
      <c r="L690" s="2">
        <v>12.5</v>
      </c>
      <c r="M690" s="16">
        <v>30</v>
      </c>
      <c r="N690" s="29">
        <f t="shared" si="62"/>
        <v>2</v>
      </c>
      <c r="O690" s="30" t="str">
        <f t="shared" si="63"/>
        <v>30</v>
      </c>
      <c r="P690" s="30">
        <f t="shared" si="64"/>
        <v>0</v>
      </c>
      <c r="Q690" s="31">
        <f t="shared" si="65"/>
        <v>1800</v>
      </c>
      <c r="R690" s="31">
        <f t="shared" si="66"/>
        <v>30</v>
      </c>
      <c r="U690" s="28"/>
      <c r="V690" s="28"/>
      <c r="W690" s="8"/>
      <c r="X690" s="6"/>
    </row>
    <row r="691" spans="1:24">
      <c r="A691" s="32">
        <v>45413</v>
      </c>
      <c r="B691" s="1" t="str">
        <f t="shared" si="61"/>
        <v>mayo</v>
      </c>
      <c r="C691" t="s">
        <v>105</v>
      </c>
      <c r="D691" t="s">
        <v>106</v>
      </c>
      <c r="E691" t="str">
        <f>+VLOOKUP(F691,'[1]DIVIPOLA MPIO'!$A$5:$B$1125,2,0)</f>
        <v>Tolima</v>
      </c>
      <c r="F691" t="s">
        <v>454</v>
      </c>
      <c r="G691" t="s">
        <v>133</v>
      </c>
      <c r="H691" t="s">
        <v>110</v>
      </c>
      <c r="I691" t="s">
        <v>92</v>
      </c>
      <c r="J691" t="s">
        <v>16</v>
      </c>
      <c r="K691" s="2">
        <v>24</v>
      </c>
      <c r="L691" s="2">
        <v>150</v>
      </c>
      <c r="M691" s="16">
        <v>6</v>
      </c>
      <c r="N691" s="29">
        <f t="shared" si="62"/>
        <v>1</v>
      </c>
      <c r="O691" s="30" t="str">
        <f t="shared" si="63"/>
        <v>6</v>
      </c>
      <c r="P691" s="30">
        <f t="shared" si="64"/>
        <v>0</v>
      </c>
      <c r="Q691" s="31">
        <f t="shared" si="65"/>
        <v>360</v>
      </c>
      <c r="R691" s="31">
        <f t="shared" si="66"/>
        <v>6</v>
      </c>
      <c r="U691" s="28"/>
      <c r="V691" s="28"/>
      <c r="W691" s="8"/>
      <c r="X691" s="6"/>
    </row>
    <row r="692" spans="1:24">
      <c r="A692" s="32">
        <v>45413</v>
      </c>
      <c r="B692" s="1" t="str">
        <f t="shared" si="61"/>
        <v>mayo</v>
      </c>
      <c r="C692" t="s">
        <v>105</v>
      </c>
      <c r="D692" t="s">
        <v>106</v>
      </c>
      <c r="E692" t="str">
        <f>+VLOOKUP(F692,'[1]DIVIPOLA MPIO'!$A$5:$B$1125,2,0)</f>
        <v>Tolima</v>
      </c>
      <c r="F692" t="s">
        <v>454</v>
      </c>
      <c r="G692" t="s">
        <v>133</v>
      </c>
      <c r="H692" t="s">
        <v>111</v>
      </c>
      <c r="I692" t="s">
        <v>92</v>
      </c>
      <c r="J692" t="s">
        <v>16</v>
      </c>
      <c r="K692" s="2">
        <v>34</v>
      </c>
      <c r="L692" s="2">
        <v>212.5</v>
      </c>
      <c r="M692" s="16">
        <v>8</v>
      </c>
      <c r="N692" s="29">
        <f t="shared" si="62"/>
        <v>1</v>
      </c>
      <c r="O692" s="30" t="str">
        <f t="shared" si="63"/>
        <v>8</v>
      </c>
      <c r="P692" s="30">
        <f t="shared" si="64"/>
        <v>0</v>
      </c>
      <c r="Q692" s="31">
        <f t="shared" si="65"/>
        <v>480</v>
      </c>
      <c r="R692" s="31">
        <f t="shared" si="66"/>
        <v>8</v>
      </c>
      <c r="U692" s="28"/>
      <c r="V692" s="28"/>
      <c r="W692" s="8"/>
      <c r="X692" s="6"/>
    </row>
    <row r="693" spans="1:24">
      <c r="A693" s="32">
        <v>45413</v>
      </c>
      <c r="B693" s="1" t="str">
        <f t="shared" si="61"/>
        <v>mayo</v>
      </c>
      <c r="C693" t="s">
        <v>105</v>
      </c>
      <c r="D693" t="s">
        <v>106</v>
      </c>
      <c r="E693" t="str">
        <f>+VLOOKUP(F693,'[1]DIVIPOLA MPIO'!$A$5:$B$1125,2,0)</f>
        <v>Tolima</v>
      </c>
      <c r="F693" t="s">
        <v>454</v>
      </c>
      <c r="G693" t="s">
        <v>134</v>
      </c>
      <c r="H693" t="s">
        <v>109</v>
      </c>
      <c r="I693" t="s">
        <v>92</v>
      </c>
      <c r="J693" t="s">
        <v>16</v>
      </c>
      <c r="K693" s="2">
        <v>12</v>
      </c>
      <c r="L693" s="2">
        <v>75</v>
      </c>
      <c r="M693" s="16">
        <v>3</v>
      </c>
      <c r="N693" s="29">
        <f t="shared" si="62"/>
        <v>1</v>
      </c>
      <c r="O693" s="30" t="str">
        <f t="shared" si="63"/>
        <v>3</v>
      </c>
      <c r="P693" s="30">
        <f t="shared" si="64"/>
        <v>0</v>
      </c>
      <c r="Q693" s="31">
        <f t="shared" si="65"/>
        <v>180</v>
      </c>
      <c r="R693" s="31">
        <f t="shared" si="66"/>
        <v>3</v>
      </c>
      <c r="U693" s="28"/>
      <c r="V693" s="28"/>
      <c r="W693" s="8"/>
      <c r="X693" s="6"/>
    </row>
    <row r="694" spans="1:24">
      <c r="A694" s="32">
        <v>45413</v>
      </c>
      <c r="B694" s="1" t="str">
        <f t="shared" si="61"/>
        <v>mayo</v>
      </c>
      <c r="C694" t="s">
        <v>105</v>
      </c>
      <c r="D694" t="s">
        <v>106</v>
      </c>
      <c r="E694" t="str">
        <f>+VLOOKUP(F694,'[1]DIVIPOLA MPIO'!$A$5:$B$1125,2,0)</f>
        <v>Tolima</v>
      </c>
      <c r="F694" t="s">
        <v>454</v>
      </c>
      <c r="G694" t="s">
        <v>134</v>
      </c>
      <c r="H694" t="s">
        <v>111</v>
      </c>
      <c r="I694" t="s">
        <v>92</v>
      </c>
      <c r="J694" t="s">
        <v>16</v>
      </c>
      <c r="K694" s="2">
        <v>8</v>
      </c>
      <c r="L694" s="2">
        <v>50</v>
      </c>
      <c r="M694" s="16">
        <v>2</v>
      </c>
      <c r="N694" s="29">
        <f t="shared" si="62"/>
        <v>1</v>
      </c>
      <c r="O694" s="30" t="str">
        <f t="shared" si="63"/>
        <v>2</v>
      </c>
      <c r="P694" s="30">
        <f t="shared" si="64"/>
        <v>0</v>
      </c>
      <c r="Q694" s="31">
        <f t="shared" si="65"/>
        <v>120</v>
      </c>
      <c r="R694" s="31">
        <f t="shared" si="66"/>
        <v>2</v>
      </c>
      <c r="U694" s="28"/>
      <c r="V694" s="28"/>
      <c r="W694" s="8"/>
      <c r="X694" s="6"/>
    </row>
    <row r="695" spans="1:24">
      <c r="A695" s="32">
        <v>45413</v>
      </c>
      <c r="B695" s="1" t="str">
        <f t="shared" si="61"/>
        <v>mayo</v>
      </c>
      <c r="C695" t="s">
        <v>105</v>
      </c>
      <c r="D695" t="s">
        <v>106</v>
      </c>
      <c r="E695" t="str">
        <f>+VLOOKUP(F695,'[1]DIVIPOLA MPIO'!$A$5:$B$1125,2,0)</f>
        <v>Tolima</v>
      </c>
      <c r="F695" t="s">
        <v>454</v>
      </c>
      <c r="G695" t="s">
        <v>135</v>
      </c>
      <c r="H695" t="s">
        <v>110</v>
      </c>
      <c r="I695" t="s">
        <v>92</v>
      </c>
      <c r="J695" t="s">
        <v>16</v>
      </c>
      <c r="K695" s="2">
        <v>36</v>
      </c>
      <c r="L695" s="2">
        <v>225</v>
      </c>
      <c r="M695" s="16">
        <v>9</v>
      </c>
      <c r="N695" s="29">
        <f t="shared" si="62"/>
        <v>1</v>
      </c>
      <c r="O695" s="30" t="str">
        <f t="shared" si="63"/>
        <v>9</v>
      </c>
      <c r="P695" s="30">
        <f t="shared" si="64"/>
        <v>0</v>
      </c>
      <c r="Q695" s="31">
        <f t="shared" si="65"/>
        <v>540</v>
      </c>
      <c r="R695" s="31">
        <f t="shared" si="66"/>
        <v>9</v>
      </c>
      <c r="U695" s="28"/>
      <c r="V695" s="28"/>
      <c r="W695" s="8"/>
      <c r="X695" s="6"/>
    </row>
    <row r="696" spans="1:24">
      <c r="A696" s="32">
        <v>45413</v>
      </c>
      <c r="B696" s="1" t="str">
        <f t="shared" si="61"/>
        <v>mayo</v>
      </c>
      <c r="C696" t="s">
        <v>105</v>
      </c>
      <c r="D696" t="s">
        <v>106</v>
      </c>
      <c r="E696" t="str">
        <f>+VLOOKUP(F696,'[1]DIVIPOLA MPIO'!$A$5:$B$1125,2,0)</f>
        <v>Tolima</v>
      </c>
      <c r="F696" t="s">
        <v>454</v>
      </c>
      <c r="G696" t="s">
        <v>136</v>
      </c>
      <c r="H696" t="s">
        <v>109</v>
      </c>
      <c r="I696" t="s">
        <v>92</v>
      </c>
      <c r="J696" t="s">
        <v>16</v>
      </c>
      <c r="K696" s="2">
        <v>4</v>
      </c>
      <c r="L696" s="2">
        <v>25</v>
      </c>
      <c r="M696" s="16">
        <v>1</v>
      </c>
      <c r="N696" s="29">
        <f t="shared" si="62"/>
        <v>1</v>
      </c>
      <c r="O696" s="30" t="str">
        <f t="shared" si="63"/>
        <v>1</v>
      </c>
      <c r="P696" s="30">
        <f t="shared" si="64"/>
        <v>0</v>
      </c>
      <c r="Q696" s="31">
        <f t="shared" si="65"/>
        <v>60</v>
      </c>
      <c r="R696" s="31">
        <f t="shared" si="66"/>
        <v>1</v>
      </c>
      <c r="U696" s="28"/>
      <c r="V696" s="28"/>
      <c r="W696" s="8"/>
      <c r="X696" s="6"/>
    </row>
    <row r="697" spans="1:24">
      <c r="A697" s="32">
        <v>45413</v>
      </c>
      <c r="B697" s="1" t="str">
        <f t="shared" si="61"/>
        <v>mayo</v>
      </c>
      <c r="C697" t="s">
        <v>105</v>
      </c>
      <c r="D697" t="s">
        <v>106</v>
      </c>
      <c r="E697" t="str">
        <f>+VLOOKUP(F697,'[1]DIVIPOLA MPIO'!$A$5:$B$1125,2,0)</f>
        <v>Tolima</v>
      </c>
      <c r="F697" t="s">
        <v>454</v>
      </c>
      <c r="G697" t="s">
        <v>136</v>
      </c>
      <c r="H697" t="s">
        <v>110</v>
      </c>
      <c r="I697" t="s">
        <v>92</v>
      </c>
      <c r="J697" t="s">
        <v>16</v>
      </c>
      <c r="K697" s="2">
        <v>24</v>
      </c>
      <c r="L697" s="2">
        <v>150</v>
      </c>
      <c r="M697" s="16">
        <v>6</v>
      </c>
      <c r="N697" s="29">
        <f t="shared" si="62"/>
        <v>1</v>
      </c>
      <c r="O697" s="30" t="str">
        <f t="shared" si="63"/>
        <v>6</v>
      </c>
      <c r="P697" s="30">
        <f t="shared" si="64"/>
        <v>0</v>
      </c>
      <c r="Q697" s="31">
        <f t="shared" si="65"/>
        <v>360</v>
      </c>
      <c r="R697" s="31">
        <f t="shared" si="66"/>
        <v>6</v>
      </c>
      <c r="U697" s="28"/>
      <c r="V697" s="28"/>
      <c r="W697" s="8"/>
      <c r="X697" s="6"/>
    </row>
    <row r="698" spans="1:24">
      <c r="A698" s="32">
        <v>45413</v>
      </c>
      <c r="B698" s="1" t="str">
        <f t="shared" si="61"/>
        <v>mayo</v>
      </c>
      <c r="C698" t="s">
        <v>105</v>
      </c>
      <c r="D698" t="s">
        <v>106</v>
      </c>
      <c r="E698" t="str">
        <f>+VLOOKUP(F698,'[1]DIVIPOLA MPIO'!$A$5:$B$1125,2,0)</f>
        <v>Tolima</v>
      </c>
      <c r="F698" t="s">
        <v>454</v>
      </c>
      <c r="G698" t="s">
        <v>136</v>
      </c>
      <c r="H698" t="s">
        <v>111</v>
      </c>
      <c r="I698" t="s">
        <v>92</v>
      </c>
      <c r="J698" t="s">
        <v>16</v>
      </c>
      <c r="K698" s="2">
        <v>16</v>
      </c>
      <c r="L698" s="2">
        <v>100</v>
      </c>
      <c r="M698" s="16">
        <v>4</v>
      </c>
      <c r="N698" s="29">
        <f t="shared" si="62"/>
        <v>1</v>
      </c>
      <c r="O698" s="30" t="str">
        <f t="shared" si="63"/>
        <v>4</v>
      </c>
      <c r="P698" s="30">
        <f t="shared" si="64"/>
        <v>0</v>
      </c>
      <c r="Q698" s="31">
        <f t="shared" si="65"/>
        <v>240</v>
      </c>
      <c r="R698" s="31">
        <f t="shared" si="66"/>
        <v>4</v>
      </c>
      <c r="U698" s="28"/>
      <c r="V698" s="28"/>
      <c r="W698" s="8"/>
      <c r="X698" s="6"/>
    </row>
    <row r="699" spans="1:24">
      <c r="A699" s="32">
        <v>45413</v>
      </c>
      <c r="B699" s="1" t="str">
        <f t="shared" si="61"/>
        <v>mayo</v>
      </c>
      <c r="C699" t="s">
        <v>105</v>
      </c>
      <c r="D699" t="s">
        <v>106</v>
      </c>
      <c r="E699" t="str">
        <f>+VLOOKUP(F699,'[1]DIVIPOLA MPIO'!$A$5:$B$1125,2,0)</f>
        <v>Tolima</v>
      </c>
      <c r="F699" t="s">
        <v>454</v>
      </c>
      <c r="G699" t="s">
        <v>137</v>
      </c>
      <c r="H699" t="s">
        <v>109</v>
      </c>
      <c r="I699" t="s">
        <v>92</v>
      </c>
      <c r="J699" t="s">
        <v>16</v>
      </c>
      <c r="K699" s="2">
        <v>4</v>
      </c>
      <c r="L699" s="2">
        <v>25</v>
      </c>
      <c r="M699" s="16">
        <v>1</v>
      </c>
      <c r="N699" s="29">
        <f t="shared" si="62"/>
        <v>1</v>
      </c>
      <c r="O699" s="30" t="str">
        <f t="shared" si="63"/>
        <v>1</v>
      </c>
      <c r="P699" s="30">
        <f t="shared" si="64"/>
        <v>0</v>
      </c>
      <c r="Q699" s="31">
        <f t="shared" si="65"/>
        <v>60</v>
      </c>
      <c r="R699" s="31">
        <f t="shared" si="66"/>
        <v>1</v>
      </c>
      <c r="U699" s="28"/>
      <c r="V699" s="28"/>
      <c r="W699" s="8"/>
      <c r="X699" s="6"/>
    </row>
    <row r="700" spans="1:24">
      <c r="A700" s="32">
        <v>45413</v>
      </c>
      <c r="B700" s="1" t="str">
        <f t="shared" si="61"/>
        <v>mayo</v>
      </c>
      <c r="C700" t="s">
        <v>105</v>
      </c>
      <c r="D700" t="s">
        <v>106</v>
      </c>
      <c r="E700" t="str">
        <f>+VLOOKUP(F700,'[1]DIVIPOLA MPIO'!$A$5:$B$1125,2,0)</f>
        <v>Tolima</v>
      </c>
      <c r="F700" t="s">
        <v>454</v>
      </c>
      <c r="G700" t="s">
        <v>137</v>
      </c>
      <c r="H700" t="s">
        <v>110</v>
      </c>
      <c r="I700" t="s">
        <v>92</v>
      </c>
      <c r="J700" t="s">
        <v>16</v>
      </c>
      <c r="K700" s="2">
        <v>48</v>
      </c>
      <c r="L700" s="2">
        <v>300</v>
      </c>
      <c r="M700" s="16">
        <v>12</v>
      </c>
      <c r="N700" s="29">
        <f t="shared" si="62"/>
        <v>2</v>
      </c>
      <c r="O700" s="30" t="str">
        <f t="shared" si="63"/>
        <v>12</v>
      </c>
      <c r="P700" s="30">
        <f t="shared" si="64"/>
        <v>0</v>
      </c>
      <c r="Q700" s="31">
        <f t="shared" si="65"/>
        <v>720</v>
      </c>
      <c r="R700" s="31">
        <f t="shared" si="66"/>
        <v>12</v>
      </c>
      <c r="U700" s="28"/>
      <c r="V700" s="28"/>
      <c r="W700" s="8"/>
      <c r="X700" s="6"/>
    </row>
    <row r="701" spans="1:24">
      <c r="A701" s="32">
        <v>45413</v>
      </c>
      <c r="B701" s="1" t="str">
        <f t="shared" si="61"/>
        <v>mayo</v>
      </c>
      <c r="C701" t="s">
        <v>105</v>
      </c>
      <c r="D701" t="s">
        <v>106</v>
      </c>
      <c r="E701" t="str">
        <f>+VLOOKUP(F701,'[1]DIVIPOLA MPIO'!$A$5:$B$1125,2,0)</f>
        <v>Tolima</v>
      </c>
      <c r="F701" t="s">
        <v>454</v>
      </c>
      <c r="G701" t="s">
        <v>137</v>
      </c>
      <c r="H701" t="s">
        <v>111</v>
      </c>
      <c r="I701" t="s">
        <v>92</v>
      </c>
      <c r="J701" t="s">
        <v>16</v>
      </c>
      <c r="K701" s="2">
        <v>16</v>
      </c>
      <c r="L701" s="2">
        <v>100</v>
      </c>
      <c r="M701" s="16">
        <v>4</v>
      </c>
      <c r="N701" s="29">
        <f t="shared" si="62"/>
        <v>1</v>
      </c>
      <c r="O701" s="30" t="str">
        <f t="shared" si="63"/>
        <v>4</v>
      </c>
      <c r="P701" s="30">
        <f t="shared" si="64"/>
        <v>0</v>
      </c>
      <c r="Q701" s="31">
        <f t="shared" si="65"/>
        <v>240</v>
      </c>
      <c r="R701" s="31">
        <f t="shared" si="66"/>
        <v>4</v>
      </c>
      <c r="U701" s="28"/>
      <c r="V701" s="28"/>
      <c r="W701" s="8"/>
      <c r="X701" s="6"/>
    </row>
    <row r="702" spans="1:24">
      <c r="A702" s="32">
        <v>45413</v>
      </c>
      <c r="B702" s="1" t="str">
        <f t="shared" si="61"/>
        <v>mayo</v>
      </c>
      <c r="C702" t="s">
        <v>105</v>
      </c>
      <c r="D702" t="s">
        <v>106</v>
      </c>
      <c r="E702" t="str">
        <f>+VLOOKUP(F702,'[1]DIVIPOLA MPIO'!$A$5:$B$1125,2,0)</f>
        <v>Huila</v>
      </c>
      <c r="F702" t="s">
        <v>138</v>
      </c>
      <c r="G702" t="s">
        <v>139</v>
      </c>
      <c r="H702" t="s">
        <v>117</v>
      </c>
      <c r="I702" t="s">
        <v>92</v>
      </c>
      <c r="J702" t="s">
        <v>16</v>
      </c>
      <c r="K702" s="2">
        <v>24</v>
      </c>
      <c r="L702" s="2">
        <v>150</v>
      </c>
      <c r="M702" s="16">
        <v>6</v>
      </c>
      <c r="N702" s="29">
        <f t="shared" si="62"/>
        <v>1</v>
      </c>
      <c r="O702" s="30" t="str">
        <f t="shared" si="63"/>
        <v>6</v>
      </c>
      <c r="P702" s="30">
        <f t="shared" si="64"/>
        <v>0</v>
      </c>
      <c r="Q702" s="31">
        <f t="shared" si="65"/>
        <v>360</v>
      </c>
      <c r="R702" s="31">
        <f t="shared" si="66"/>
        <v>6</v>
      </c>
      <c r="U702" s="28"/>
      <c r="V702" s="28"/>
      <c r="W702" s="8"/>
      <c r="X702" s="6"/>
    </row>
    <row r="703" spans="1:24">
      <c r="A703" s="32">
        <v>45413</v>
      </c>
      <c r="B703" s="1" t="str">
        <f t="shared" si="61"/>
        <v>mayo</v>
      </c>
      <c r="C703" t="s">
        <v>105</v>
      </c>
      <c r="D703" t="s">
        <v>106</v>
      </c>
      <c r="E703" t="str">
        <f>+VLOOKUP(F703,'[1]DIVIPOLA MPIO'!$A$5:$B$1125,2,0)</f>
        <v>Huila</v>
      </c>
      <c r="F703" t="s">
        <v>138</v>
      </c>
      <c r="G703" t="s">
        <v>140</v>
      </c>
      <c r="H703" t="s">
        <v>117</v>
      </c>
      <c r="I703" t="s">
        <v>92</v>
      </c>
      <c r="J703" t="s">
        <v>16</v>
      </c>
      <c r="K703" s="2">
        <v>40</v>
      </c>
      <c r="L703" s="2">
        <v>250</v>
      </c>
      <c r="M703" s="16">
        <v>10</v>
      </c>
      <c r="N703" s="29">
        <f t="shared" si="62"/>
        <v>2</v>
      </c>
      <c r="O703" s="30" t="str">
        <f t="shared" si="63"/>
        <v>10</v>
      </c>
      <c r="P703" s="30">
        <f t="shared" si="64"/>
        <v>0</v>
      </c>
      <c r="Q703" s="31">
        <f t="shared" si="65"/>
        <v>600</v>
      </c>
      <c r="R703" s="31">
        <f t="shared" si="66"/>
        <v>10</v>
      </c>
      <c r="U703" s="28"/>
      <c r="V703" s="28"/>
      <c r="W703" s="8"/>
      <c r="X703" s="6"/>
    </row>
    <row r="704" spans="1:24">
      <c r="A704" s="32">
        <v>45413</v>
      </c>
      <c r="B704" s="1" t="str">
        <f t="shared" si="61"/>
        <v>mayo</v>
      </c>
      <c r="C704" t="s">
        <v>105</v>
      </c>
      <c r="D704" t="s">
        <v>106</v>
      </c>
      <c r="E704" t="str">
        <f>+VLOOKUP(F704,'[1]DIVIPOLA MPIO'!$A$5:$B$1125,2,0)</f>
        <v>Tolima</v>
      </c>
      <c r="F704" t="s">
        <v>141</v>
      </c>
      <c r="G704" t="s">
        <v>142</v>
      </c>
      <c r="H704" t="s">
        <v>110</v>
      </c>
      <c r="I704" t="s">
        <v>92</v>
      </c>
      <c r="J704" t="s">
        <v>16</v>
      </c>
      <c r="K704" s="2">
        <v>32</v>
      </c>
      <c r="L704" s="2">
        <v>200</v>
      </c>
      <c r="M704" s="16">
        <v>8</v>
      </c>
      <c r="N704" s="29">
        <f t="shared" si="62"/>
        <v>1</v>
      </c>
      <c r="O704" s="30" t="str">
        <f t="shared" si="63"/>
        <v>8</v>
      </c>
      <c r="P704" s="30">
        <f t="shared" si="64"/>
        <v>0</v>
      </c>
      <c r="Q704" s="31">
        <f t="shared" si="65"/>
        <v>480</v>
      </c>
      <c r="R704" s="31">
        <f t="shared" si="66"/>
        <v>8</v>
      </c>
      <c r="U704" s="28"/>
      <c r="V704" s="28"/>
      <c r="W704" s="8"/>
      <c r="X704" s="6"/>
    </row>
    <row r="705" spans="1:24">
      <c r="A705" s="32">
        <v>45413</v>
      </c>
      <c r="B705" s="1" t="str">
        <f t="shared" si="61"/>
        <v>mayo</v>
      </c>
      <c r="C705" t="s">
        <v>105</v>
      </c>
      <c r="D705" t="s">
        <v>106</v>
      </c>
      <c r="E705" t="str">
        <f>+VLOOKUP(F705,'[1]DIVIPOLA MPIO'!$A$5:$B$1125,2,0)</f>
        <v>Tolima</v>
      </c>
      <c r="F705" t="s">
        <v>141</v>
      </c>
      <c r="G705" t="s">
        <v>143</v>
      </c>
      <c r="H705" t="s">
        <v>109</v>
      </c>
      <c r="I705" t="s">
        <v>92</v>
      </c>
      <c r="J705" t="s">
        <v>16</v>
      </c>
      <c r="K705" s="2">
        <v>2</v>
      </c>
      <c r="L705" s="2">
        <v>12.5</v>
      </c>
      <c r="M705" s="16">
        <v>30</v>
      </c>
      <c r="N705" s="29">
        <f t="shared" si="62"/>
        <v>2</v>
      </c>
      <c r="O705" s="30" t="str">
        <f t="shared" si="63"/>
        <v>30</v>
      </c>
      <c r="P705" s="30">
        <f t="shared" si="64"/>
        <v>0</v>
      </c>
      <c r="Q705" s="31">
        <f t="shared" si="65"/>
        <v>1800</v>
      </c>
      <c r="R705" s="31">
        <f t="shared" si="66"/>
        <v>30</v>
      </c>
      <c r="U705" s="28"/>
      <c r="V705" s="28"/>
      <c r="W705" s="8"/>
      <c r="X705" s="6"/>
    </row>
    <row r="706" spans="1:24">
      <c r="A706" s="32">
        <v>45413</v>
      </c>
      <c r="B706" s="1" t="str">
        <f t="shared" si="61"/>
        <v>mayo</v>
      </c>
      <c r="C706" t="s">
        <v>105</v>
      </c>
      <c r="D706" t="s">
        <v>106</v>
      </c>
      <c r="E706" t="str">
        <f>+VLOOKUP(F706,'[1]DIVIPOLA MPIO'!$A$5:$B$1125,2,0)</f>
        <v>Tolima</v>
      </c>
      <c r="F706" t="s">
        <v>141</v>
      </c>
      <c r="G706" t="s">
        <v>143</v>
      </c>
      <c r="H706" t="s">
        <v>110</v>
      </c>
      <c r="I706" t="s">
        <v>92</v>
      </c>
      <c r="J706" t="s">
        <v>16</v>
      </c>
      <c r="K706" s="2">
        <v>42</v>
      </c>
      <c r="L706" s="2">
        <v>262.5</v>
      </c>
      <c r="M706" s="16">
        <v>10</v>
      </c>
      <c r="N706" s="29">
        <f t="shared" si="62"/>
        <v>2</v>
      </c>
      <c r="O706" s="30" t="str">
        <f t="shared" si="63"/>
        <v>10</v>
      </c>
      <c r="P706" s="30">
        <f t="shared" si="64"/>
        <v>0</v>
      </c>
      <c r="Q706" s="31">
        <f t="shared" si="65"/>
        <v>600</v>
      </c>
      <c r="R706" s="31">
        <f t="shared" si="66"/>
        <v>10</v>
      </c>
      <c r="U706" s="28"/>
      <c r="V706" s="28"/>
      <c r="W706" s="8"/>
      <c r="X706" s="6"/>
    </row>
    <row r="707" spans="1:24">
      <c r="A707" s="32">
        <v>45413</v>
      </c>
      <c r="B707" s="1" t="str">
        <f t="shared" ref="B707:B770" si="67">TEXT(A707,"mmmm")</f>
        <v>mayo</v>
      </c>
      <c r="C707" t="s">
        <v>105</v>
      </c>
      <c r="D707" t="s">
        <v>106</v>
      </c>
      <c r="E707" t="str">
        <f>+VLOOKUP(F707,'[1]DIVIPOLA MPIO'!$A$5:$B$1125,2,0)</f>
        <v>Tolima</v>
      </c>
      <c r="F707" t="s">
        <v>141</v>
      </c>
      <c r="G707" t="s">
        <v>144</v>
      </c>
      <c r="H707" t="s">
        <v>109</v>
      </c>
      <c r="I707" t="s">
        <v>92</v>
      </c>
      <c r="J707" t="s">
        <v>16</v>
      </c>
      <c r="K707" s="2">
        <v>2</v>
      </c>
      <c r="L707" s="2">
        <v>12.5</v>
      </c>
      <c r="M707" s="16">
        <v>30</v>
      </c>
      <c r="N707" s="29">
        <f t="shared" ref="N707:N770" si="68">LEN($M707)</f>
        <v>2</v>
      </c>
      <c r="O707" s="30" t="str">
        <f t="shared" ref="O707:O770" si="69">IF(N707="1",$M707,IF(N707=2,LEFT($M707,2),LEFT($M707,2)))</f>
        <v>30</v>
      </c>
      <c r="P707" s="30">
        <f t="shared" ref="P707:P770" si="70">IF(N707&lt;=2,0,MID($M707,3,3))</f>
        <v>0</v>
      </c>
      <c r="Q707" s="31">
        <f t="shared" ref="Q707:Q770" si="71">(O707*60)+P707</f>
        <v>1800</v>
      </c>
      <c r="R707" s="31">
        <f t="shared" ref="R707:R770" si="72">+Q707/60</f>
        <v>30</v>
      </c>
      <c r="U707" s="28"/>
      <c r="V707" s="28"/>
      <c r="W707" s="8"/>
      <c r="X707" s="6"/>
    </row>
    <row r="708" spans="1:24">
      <c r="A708" s="32">
        <v>45413</v>
      </c>
      <c r="B708" s="1" t="str">
        <f t="shared" si="67"/>
        <v>mayo</v>
      </c>
      <c r="C708" t="s">
        <v>105</v>
      </c>
      <c r="D708" t="s">
        <v>106</v>
      </c>
      <c r="E708" t="str">
        <f>+VLOOKUP(F708,'[1]DIVIPOLA MPIO'!$A$5:$B$1125,2,0)</f>
        <v>Tolima</v>
      </c>
      <c r="F708" t="s">
        <v>141</v>
      </c>
      <c r="G708" t="s">
        <v>144</v>
      </c>
      <c r="H708" t="s">
        <v>111</v>
      </c>
      <c r="I708" t="s">
        <v>92</v>
      </c>
      <c r="J708" t="s">
        <v>16</v>
      </c>
      <c r="K708" s="2">
        <v>8</v>
      </c>
      <c r="L708" s="2">
        <v>50</v>
      </c>
      <c r="M708" s="16">
        <v>2</v>
      </c>
      <c r="N708" s="29">
        <f t="shared" si="68"/>
        <v>1</v>
      </c>
      <c r="O708" s="30" t="str">
        <f t="shared" si="69"/>
        <v>2</v>
      </c>
      <c r="P708" s="30">
        <f t="shared" si="70"/>
        <v>0</v>
      </c>
      <c r="Q708" s="31">
        <f t="shared" si="71"/>
        <v>120</v>
      </c>
      <c r="R708" s="31">
        <f t="shared" si="72"/>
        <v>2</v>
      </c>
      <c r="U708" s="28"/>
      <c r="V708" s="28"/>
      <c r="W708" s="8"/>
      <c r="X708" s="6"/>
    </row>
    <row r="709" spans="1:24">
      <c r="A709" s="32">
        <v>45413</v>
      </c>
      <c r="B709" s="1" t="str">
        <f t="shared" si="67"/>
        <v>mayo</v>
      </c>
      <c r="C709" t="s">
        <v>105</v>
      </c>
      <c r="D709" t="s">
        <v>106</v>
      </c>
      <c r="E709" t="str">
        <f>+VLOOKUP(F709,'[1]DIVIPOLA MPIO'!$A$5:$B$1125,2,0)</f>
        <v>Huila</v>
      </c>
      <c r="F709" t="s">
        <v>145</v>
      </c>
      <c r="G709" t="s">
        <v>146</v>
      </c>
      <c r="H709" t="s">
        <v>117</v>
      </c>
      <c r="I709" t="s">
        <v>92</v>
      </c>
      <c r="J709" t="s">
        <v>16</v>
      </c>
      <c r="K709" s="2">
        <v>4</v>
      </c>
      <c r="L709" s="2">
        <v>25</v>
      </c>
      <c r="M709" s="16">
        <v>1</v>
      </c>
      <c r="N709" s="29">
        <f t="shared" si="68"/>
        <v>1</v>
      </c>
      <c r="O709" s="30" t="str">
        <f t="shared" si="69"/>
        <v>1</v>
      </c>
      <c r="P709" s="30">
        <f t="shared" si="70"/>
        <v>0</v>
      </c>
      <c r="Q709" s="31">
        <f t="shared" si="71"/>
        <v>60</v>
      </c>
      <c r="R709" s="31">
        <f t="shared" si="72"/>
        <v>1</v>
      </c>
      <c r="U709" s="28"/>
      <c r="V709" s="28"/>
      <c r="W709" s="8"/>
      <c r="X709" s="6"/>
    </row>
    <row r="710" spans="1:24">
      <c r="A710" s="32">
        <v>45413</v>
      </c>
      <c r="B710" s="1" t="str">
        <f t="shared" si="67"/>
        <v>mayo</v>
      </c>
      <c r="C710" t="s">
        <v>105</v>
      </c>
      <c r="D710" t="s">
        <v>106</v>
      </c>
      <c r="E710" t="str">
        <f>+VLOOKUP(F710,'[1]DIVIPOLA MPIO'!$A$5:$B$1125,2,0)</f>
        <v>Tolima</v>
      </c>
      <c r="F710" t="s">
        <v>149</v>
      </c>
      <c r="G710" t="s">
        <v>150</v>
      </c>
      <c r="H710" t="s">
        <v>109</v>
      </c>
      <c r="I710" t="s">
        <v>92</v>
      </c>
      <c r="J710" t="s">
        <v>16</v>
      </c>
      <c r="K710" s="2">
        <v>6</v>
      </c>
      <c r="L710" s="2">
        <v>37.5</v>
      </c>
      <c r="M710" s="16">
        <v>1</v>
      </c>
      <c r="N710" s="29">
        <f t="shared" si="68"/>
        <v>1</v>
      </c>
      <c r="O710" s="30" t="str">
        <f t="shared" si="69"/>
        <v>1</v>
      </c>
      <c r="P710" s="30">
        <f t="shared" si="70"/>
        <v>0</v>
      </c>
      <c r="Q710" s="31">
        <f t="shared" si="71"/>
        <v>60</v>
      </c>
      <c r="R710" s="31">
        <f t="shared" si="72"/>
        <v>1</v>
      </c>
      <c r="U710" s="28"/>
      <c r="V710" s="28"/>
      <c r="W710" s="8"/>
      <c r="X710" s="6"/>
    </row>
    <row r="711" spans="1:24">
      <c r="A711" s="32">
        <v>45413</v>
      </c>
      <c r="B711" s="1" t="str">
        <f t="shared" si="67"/>
        <v>mayo</v>
      </c>
      <c r="C711" t="s">
        <v>105</v>
      </c>
      <c r="D711" t="s">
        <v>106</v>
      </c>
      <c r="E711" t="str">
        <f>+VLOOKUP(F711,'[1]DIVIPOLA MPIO'!$A$5:$B$1125,2,0)</f>
        <v>Tolima</v>
      </c>
      <c r="F711" t="s">
        <v>149</v>
      </c>
      <c r="G711" t="s">
        <v>150</v>
      </c>
      <c r="H711" t="s">
        <v>109</v>
      </c>
      <c r="I711" t="s">
        <v>92</v>
      </c>
      <c r="J711" t="s">
        <v>123</v>
      </c>
      <c r="K711" s="2">
        <v>2</v>
      </c>
      <c r="L711" s="2">
        <v>12.5</v>
      </c>
      <c r="M711" s="16">
        <v>30</v>
      </c>
      <c r="N711" s="29">
        <f t="shared" si="68"/>
        <v>2</v>
      </c>
      <c r="O711" s="30" t="str">
        <f t="shared" si="69"/>
        <v>30</v>
      </c>
      <c r="P711" s="30">
        <f t="shared" si="70"/>
        <v>0</v>
      </c>
      <c r="Q711" s="31">
        <f t="shared" si="71"/>
        <v>1800</v>
      </c>
      <c r="R711" s="31">
        <f t="shared" si="72"/>
        <v>30</v>
      </c>
      <c r="U711" s="28"/>
      <c r="V711" s="28"/>
      <c r="W711" s="8"/>
      <c r="X711" s="6"/>
    </row>
    <row r="712" spans="1:24">
      <c r="A712" s="32">
        <v>45413</v>
      </c>
      <c r="B712" s="1" t="str">
        <f t="shared" si="67"/>
        <v>mayo</v>
      </c>
      <c r="C712" t="s">
        <v>105</v>
      </c>
      <c r="D712" t="s">
        <v>106</v>
      </c>
      <c r="E712" t="str">
        <f>+VLOOKUP(F712,'[1]DIVIPOLA MPIO'!$A$5:$B$1125,2,0)</f>
        <v>Tolima</v>
      </c>
      <c r="F712" t="s">
        <v>149</v>
      </c>
      <c r="G712" t="s">
        <v>150</v>
      </c>
      <c r="H712" t="s">
        <v>111</v>
      </c>
      <c r="I712" t="s">
        <v>92</v>
      </c>
      <c r="J712" t="s">
        <v>16</v>
      </c>
      <c r="K712" s="2">
        <v>24</v>
      </c>
      <c r="L712" s="2">
        <v>150</v>
      </c>
      <c r="M712" s="16">
        <v>6</v>
      </c>
      <c r="N712" s="29">
        <f t="shared" si="68"/>
        <v>1</v>
      </c>
      <c r="O712" s="30" t="str">
        <f t="shared" si="69"/>
        <v>6</v>
      </c>
      <c r="P712" s="30">
        <f t="shared" si="70"/>
        <v>0</v>
      </c>
      <c r="Q712" s="31">
        <f t="shared" si="71"/>
        <v>360</v>
      </c>
      <c r="R712" s="31">
        <f t="shared" si="72"/>
        <v>6</v>
      </c>
      <c r="U712" s="28"/>
      <c r="V712" s="28"/>
      <c r="W712" s="8"/>
      <c r="X712" s="6"/>
    </row>
    <row r="713" spans="1:24">
      <c r="A713" s="32">
        <v>45413</v>
      </c>
      <c r="B713" s="1" t="str">
        <f t="shared" si="67"/>
        <v>mayo</v>
      </c>
      <c r="C713" t="s">
        <v>105</v>
      </c>
      <c r="D713" t="s">
        <v>106</v>
      </c>
      <c r="E713" t="str">
        <f>+VLOOKUP(F713,'[1]DIVIPOLA MPIO'!$A$5:$B$1125,2,0)</f>
        <v>Tolima</v>
      </c>
      <c r="F713" t="s">
        <v>149</v>
      </c>
      <c r="G713" t="s">
        <v>150</v>
      </c>
      <c r="H713" t="s">
        <v>111</v>
      </c>
      <c r="I713" t="s">
        <v>92</v>
      </c>
      <c r="J713" t="s">
        <v>123</v>
      </c>
      <c r="K713" s="2">
        <v>32</v>
      </c>
      <c r="L713" s="2">
        <v>200</v>
      </c>
      <c r="M713" s="16">
        <v>8</v>
      </c>
      <c r="N713" s="29">
        <f t="shared" si="68"/>
        <v>1</v>
      </c>
      <c r="O713" s="30" t="str">
        <f t="shared" si="69"/>
        <v>8</v>
      </c>
      <c r="P713" s="30">
        <f t="shared" si="70"/>
        <v>0</v>
      </c>
      <c r="Q713" s="31">
        <f t="shared" si="71"/>
        <v>480</v>
      </c>
      <c r="R713" s="31">
        <f t="shared" si="72"/>
        <v>8</v>
      </c>
      <c r="U713" s="28"/>
      <c r="V713" s="28"/>
      <c r="W713" s="8"/>
      <c r="X713" s="6"/>
    </row>
    <row r="714" spans="1:24">
      <c r="A714" s="32">
        <v>45413</v>
      </c>
      <c r="B714" s="1" t="str">
        <f t="shared" si="67"/>
        <v>mayo</v>
      </c>
      <c r="C714" t="s">
        <v>346</v>
      </c>
      <c r="D714" t="s">
        <v>347</v>
      </c>
      <c r="E714" t="str">
        <f>+VLOOKUP(F714,'[1]DIVIPOLA MPIO'!$A$5:$B$1125,2,0)</f>
        <v>Casanare</v>
      </c>
      <c r="F714" t="s">
        <v>463</v>
      </c>
      <c r="G714" t="s">
        <v>348</v>
      </c>
      <c r="H714" t="s">
        <v>374</v>
      </c>
      <c r="I714" t="s">
        <v>15</v>
      </c>
      <c r="J714" t="s">
        <v>16</v>
      </c>
      <c r="K714" s="2">
        <v>10</v>
      </c>
      <c r="L714" s="2">
        <v>2055</v>
      </c>
      <c r="M714" s="16">
        <v>3420</v>
      </c>
      <c r="N714" s="29">
        <f t="shared" si="68"/>
        <v>4</v>
      </c>
      <c r="O714" s="30" t="str">
        <f t="shared" si="69"/>
        <v>34</v>
      </c>
      <c r="P714" s="30" t="str">
        <f t="shared" si="70"/>
        <v>20</v>
      </c>
      <c r="Q714" s="31">
        <f t="shared" si="71"/>
        <v>2060</v>
      </c>
      <c r="R714" s="31">
        <f t="shared" si="72"/>
        <v>34.333333333333336</v>
      </c>
      <c r="U714" s="28"/>
      <c r="V714" s="28"/>
      <c r="W714" s="8"/>
      <c r="X714" s="6"/>
    </row>
    <row r="715" spans="1:24">
      <c r="A715" s="32">
        <v>45413</v>
      </c>
      <c r="B715" s="1" t="str">
        <f t="shared" si="67"/>
        <v>mayo</v>
      </c>
      <c r="C715" t="s">
        <v>346</v>
      </c>
      <c r="D715" t="s">
        <v>347</v>
      </c>
      <c r="E715" t="str">
        <f>+VLOOKUP(F715,'[1]DIVIPOLA MPIO'!$A$5:$B$1125,2,0)</f>
        <v>Casanare</v>
      </c>
      <c r="F715" t="s">
        <v>463</v>
      </c>
      <c r="G715" t="s">
        <v>348</v>
      </c>
      <c r="H715" t="s">
        <v>375</v>
      </c>
      <c r="I715" t="s">
        <v>15</v>
      </c>
      <c r="J715" t="s">
        <v>16</v>
      </c>
      <c r="K715" s="2">
        <v>7</v>
      </c>
      <c r="L715" s="2">
        <v>1140</v>
      </c>
      <c r="M715" s="16">
        <v>19</v>
      </c>
      <c r="N715" s="29">
        <f t="shared" si="68"/>
        <v>2</v>
      </c>
      <c r="O715" s="30" t="str">
        <f t="shared" si="69"/>
        <v>19</v>
      </c>
      <c r="P715" s="30">
        <f t="shared" si="70"/>
        <v>0</v>
      </c>
      <c r="Q715" s="31">
        <f t="shared" si="71"/>
        <v>1140</v>
      </c>
      <c r="R715" s="31">
        <f t="shared" si="72"/>
        <v>19</v>
      </c>
      <c r="U715" s="28"/>
      <c r="V715" s="28"/>
      <c r="W715" s="8"/>
      <c r="X715" s="6"/>
    </row>
    <row r="716" spans="1:24">
      <c r="A716" s="32">
        <v>45413</v>
      </c>
      <c r="B716" s="1" t="str">
        <f t="shared" si="67"/>
        <v>mayo</v>
      </c>
      <c r="C716" t="s">
        <v>346</v>
      </c>
      <c r="D716" t="s">
        <v>347</v>
      </c>
      <c r="E716" t="str">
        <f>+VLOOKUP(F716,'[1]DIVIPOLA MPIO'!$A$5:$B$1125,2,0)</f>
        <v>Casanare</v>
      </c>
      <c r="F716" t="s">
        <v>463</v>
      </c>
      <c r="G716" t="s">
        <v>348</v>
      </c>
      <c r="H716" t="s">
        <v>349</v>
      </c>
      <c r="I716" t="s">
        <v>15</v>
      </c>
      <c r="J716" t="s">
        <v>16</v>
      </c>
      <c r="K716" s="2">
        <v>7</v>
      </c>
      <c r="L716" s="2">
        <v>1290</v>
      </c>
      <c r="M716" s="16">
        <v>2130</v>
      </c>
      <c r="N716" s="29">
        <f t="shared" si="68"/>
        <v>4</v>
      </c>
      <c r="O716" s="30" t="str">
        <f t="shared" si="69"/>
        <v>21</v>
      </c>
      <c r="P716" s="30" t="str">
        <f t="shared" si="70"/>
        <v>30</v>
      </c>
      <c r="Q716" s="31">
        <f t="shared" si="71"/>
        <v>1290</v>
      </c>
      <c r="R716" s="31">
        <f t="shared" si="72"/>
        <v>21.5</v>
      </c>
      <c r="U716" s="28"/>
      <c r="V716" s="28"/>
      <c r="W716" s="8"/>
      <c r="X716" s="6"/>
    </row>
    <row r="717" spans="1:24">
      <c r="A717" s="32">
        <v>45413</v>
      </c>
      <c r="B717" s="1" t="str">
        <f t="shared" si="67"/>
        <v>mayo</v>
      </c>
      <c r="C717" t="s">
        <v>275</v>
      </c>
      <c r="D717" t="s">
        <v>276</v>
      </c>
      <c r="E717" t="str">
        <f>+VLOOKUP(F717,'[1]DIVIPOLA MPIO'!$A$5:$B$1125,2,0)</f>
        <v>Casanare</v>
      </c>
      <c r="F717" t="s">
        <v>201</v>
      </c>
      <c r="G717" t="s">
        <v>277</v>
      </c>
      <c r="H717" t="s">
        <v>279</v>
      </c>
      <c r="I717" t="s">
        <v>15</v>
      </c>
      <c r="J717" t="s">
        <v>16</v>
      </c>
      <c r="K717" s="2">
        <v>159</v>
      </c>
      <c r="L717" s="2">
        <v>2776</v>
      </c>
      <c r="M717" s="16">
        <v>3954</v>
      </c>
      <c r="N717" s="29">
        <f t="shared" si="68"/>
        <v>4</v>
      </c>
      <c r="O717" s="30" t="str">
        <f t="shared" si="69"/>
        <v>39</v>
      </c>
      <c r="P717" s="30" t="str">
        <f t="shared" si="70"/>
        <v>54</v>
      </c>
      <c r="Q717" s="31">
        <f t="shared" si="71"/>
        <v>2394</v>
      </c>
      <c r="R717" s="31">
        <f t="shared" si="72"/>
        <v>39.9</v>
      </c>
      <c r="U717" s="28"/>
      <c r="V717" s="28"/>
      <c r="W717" s="8"/>
      <c r="X717" s="6"/>
    </row>
    <row r="718" spans="1:24">
      <c r="A718" s="32">
        <v>45413</v>
      </c>
      <c r="B718" s="1" t="str">
        <f t="shared" si="67"/>
        <v>mayo</v>
      </c>
      <c r="C718" t="s">
        <v>275</v>
      </c>
      <c r="D718" t="s">
        <v>276</v>
      </c>
      <c r="E718" t="str">
        <f>+VLOOKUP(F718,'[1]DIVIPOLA MPIO'!$A$5:$B$1125,2,0)</f>
        <v>Casanare</v>
      </c>
      <c r="F718" t="s">
        <v>201</v>
      </c>
      <c r="G718" t="s">
        <v>277</v>
      </c>
      <c r="H718" t="s">
        <v>280</v>
      </c>
      <c r="I718" t="s">
        <v>15</v>
      </c>
      <c r="J718" t="s">
        <v>16</v>
      </c>
      <c r="K718" s="2">
        <v>141</v>
      </c>
      <c r="L718" s="2">
        <v>2694</v>
      </c>
      <c r="M718" s="16">
        <v>3524</v>
      </c>
      <c r="N718" s="29">
        <f t="shared" si="68"/>
        <v>4</v>
      </c>
      <c r="O718" s="30" t="str">
        <f t="shared" si="69"/>
        <v>35</v>
      </c>
      <c r="P718" s="30" t="str">
        <f t="shared" si="70"/>
        <v>24</v>
      </c>
      <c r="Q718" s="31">
        <f t="shared" si="71"/>
        <v>2124</v>
      </c>
      <c r="R718" s="31">
        <f t="shared" si="72"/>
        <v>35.4</v>
      </c>
      <c r="U718" s="28"/>
      <c r="V718" s="28"/>
      <c r="W718" s="8"/>
      <c r="X718" s="6"/>
    </row>
    <row r="719" spans="1:24">
      <c r="A719" s="32">
        <v>45413</v>
      </c>
      <c r="B719" s="1" t="str">
        <f t="shared" si="67"/>
        <v>mayo</v>
      </c>
      <c r="C719" t="s">
        <v>151</v>
      </c>
      <c r="D719" t="s">
        <v>152</v>
      </c>
      <c r="E719" t="str">
        <f>+VLOOKUP(F719,'[1]DIVIPOLA MPIO'!$A$5:$B$1125,2,0)</f>
        <v>Casanare</v>
      </c>
      <c r="F719" t="s">
        <v>458</v>
      </c>
      <c r="G719" t="s">
        <v>154</v>
      </c>
      <c r="H719" t="s">
        <v>350</v>
      </c>
      <c r="I719" t="s">
        <v>15</v>
      </c>
      <c r="J719" t="s">
        <v>16</v>
      </c>
      <c r="K719" s="2">
        <v>16</v>
      </c>
      <c r="L719" s="2">
        <v>4020</v>
      </c>
      <c r="M719" s="16">
        <v>67</v>
      </c>
      <c r="N719" s="29">
        <f t="shared" si="68"/>
        <v>2</v>
      </c>
      <c r="O719" s="30" t="str">
        <f t="shared" si="69"/>
        <v>67</v>
      </c>
      <c r="P719" s="30">
        <f t="shared" si="70"/>
        <v>0</v>
      </c>
      <c r="Q719" s="31">
        <f t="shared" si="71"/>
        <v>4020</v>
      </c>
      <c r="R719" s="31">
        <f t="shared" si="72"/>
        <v>67</v>
      </c>
      <c r="U719" s="28"/>
      <c r="V719" s="28"/>
      <c r="W719" s="8"/>
      <c r="X719" s="6"/>
    </row>
    <row r="720" spans="1:24">
      <c r="A720" s="32">
        <v>45413</v>
      </c>
      <c r="B720" s="1" t="str">
        <f t="shared" si="67"/>
        <v>mayo</v>
      </c>
      <c r="C720" t="s">
        <v>151</v>
      </c>
      <c r="D720" t="s">
        <v>152</v>
      </c>
      <c r="E720" t="str">
        <f>+VLOOKUP(F720,'[1]DIVIPOLA MPIO'!$A$5:$B$1125,2,0)</f>
        <v>Casanare</v>
      </c>
      <c r="F720" t="s">
        <v>458</v>
      </c>
      <c r="G720" t="s">
        <v>154</v>
      </c>
      <c r="H720" t="s">
        <v>155</v>
      </c>
      <c r="I720" t="s">
        <v>15</v>
      </c>
      <c r="J720" t="s">
        <v>16</v>
      </c>
      <c r="K720" s="2">
        <v>12</v>
      </c>
      <c r="L720" s="2">
        <v>2370</v>
      </c>
      <c r="M720" s="16">
        <v>3930</v>
      </c>
      <c r="N720" s="29">
        <f t="shared" si="68"/>
        <v>4</v>
      </c>
      <c r="O720" s="30" t="str">
        <f t="shared" si="69"/>
        <v>39</v>
      </c>
      <c r="P720" s="30" t="str">
        <f t="shared" si="70"/>
        <v>30</v>
      </c>
      <c r="Q720" s="31">
        <f t="shared" si="71"/>
        <v>2370</v>
      </c>
      <c r="R720" s="31">
        <f t="shared" si="72"/>
        <v>39.5</v>
      </c>
      <c r="U720" s="28"/>
      <c r="V720" s="28"/>
      <c r="W720" s="8"/>
      <c r="X720" s="6"/>
    </row>
    <row r="721" spans="1:24">
      <c r="A721" s="32">
        <v>45413</v>
      </c>
      <c r="B721" s="1" t="str">
        <f t="shared" si="67"/>
        <v>mayo</v>
      </c>
      <c r="C721" t="s">
        <v>151</v>
      </c>
      <c r="D721" t="s">
        <v>152</v>
      </c>
      <c r="E721" t="str">
        <f>+VLOOKUP(F721,'[1]DIVIPOLA MPIO'!$A$5:$B$1125,2,0)</f>
        <v>Casanare</v>
      </c>
      <c r="F721" t="s">
        <v>458</v>
      </c>
      <c r="G721" t="s">
        <v>154</v>
      </c>
      <c r="H721" t="s">
        <v>351</v>
      </c>
      <c r="I721" t="s">
        <v>157</v>
      </c>
      <c r="J721" t="s">
        <v>16</v>
      </c>
      <c r="K721" s="2">
        <v>19</v>
      </c>
      <c r="L721" s="2">
        <v>2940</v>
      </c>
      <c r="M721" s="16">
        <v>49</v>
      </c>
      <c r="N721" s="29">
        <f t="shared" si="68"/>
        <v>2</v>
      </c>
      <c r="O721" s="30" t="str">
        <f t="shared" si="69"/>
        <v>49</v>
      </c>
      <c r="P721" s="30">
        <f t="shared" si="70"/>
        <v>0</v>
      </c>
      <c r="Q721" s="31">
        <f t="shared" si="71"/>
        <v>2940</v>
      </c>
      <c r="R721" s="31">
        <f t="shared" si="72"/>
        <v>49</v>
      </c>
      <c r="U721" s="28"/>
      <c r="V721" s="28"/>
      <c r="W721" s="8"/>
      <c r="X721" s="6"/>
    </row>
    <row r="722" spans="1:24">
      <c r="A722" s="32">
        <v>45413</v>
      </c>
      <c r="B722" s="1" t="str">
        <f t="shared" si="67"/>
        <v>mayo</v>
      </c>
      <c r="C722" t="s">
        <v>151</v>
      </c>
      <c r="D722" t="s">
        <v>152</v>
      </c>
      <c r="E722" t="str">
        <f>+VLOOKUP(F722,'[1]DIVIPOLA MPIO'!$A$5:$B$1125,2,0)</f>
        <v>Casanare</v>
      </c>
      <c r="F722" t="s">
        <v>458</v>
      </c>
      <c r="G722" t="s">
        <v>154</v>
      </c>
      <c r="H722" t="s">
        <v>156</v>
      </c>
      <c r="I722" t="s">
        <v>157</v>
      </c>
      <c r="J722" t="s">
        <v>16</v>
      </c>
      <c r="K722" s="2">
        <v>11</v>
      </c>
      <c r="L722" s="2">
        <v>2630</v>
      </c>
      <c r="M722" s="16">
        <v>4355</v>
      </c>
      <c r="N722" s="29">
        <f t="shared" si="68"/>
        <v>4</v>
      </c>
      <c r="O722" s="30" t="str">
        <f t="shared" si="69"/>
        <v>43</v>
      </c>
      <c r="P722" s="30" t="str">
        <f t="shared" si="70"/>
        <v>55</v>
      </c>
      <c r="Q722" s="31">
        <f t="shared" si="71"/>
        <v>2635</v>
      </c>
      <c r="R722" s="31">
        <f t="shared" si="72"/>
        <v>43.916666666666664</v>
      </c>
      <c r="U722" s="28"/>
      <c r="V722" s="28"/>
      <c r="W722" s="8"/>
      <c r="X722" s="6"/>
    </row>
    <row r="723" spans="1:24">
      <c r="A723" s="32">
        <v>45413</v>
      </c>
      <c r="B723" s="1" t="str">
        <f t="shared" si="67"/>
        <v>mayo</v>
      </c>
      <c r="C723" t="s">
        <v>151</v>
      </c>
      <c r="D723" t="s">
        <v>152</v>
      </c>
      <c r="E723" t="str">
        <f>+VLOOKUP(F723,'[1]DIVIPOLA MPIO'!$A$5:$B$1125,2,0)</f>
        <v>Meta</v>
      </c>
      <c r="F723" t="s">
        <v>456</v>
      </c>
      <c r="G723" t="s">
        <v>154</v>
      </c>
      <c r="H723" t="s">
        <v>352</v>
      </c>
      <c r="I723" t="s">
        <v>15</v>
      </c>
      <c r="J723" t="s">
        <v>16</v>
      </c>
      <c r="K723" s="2">
        <v>15</v>
      </c>
      <c r="L723" s="2">
        <v>1680</v>
      </c>
      <c r="M723" s="16">
        <v>28</v>
      </c>
      <c r="N723" s="29">
        <f t="shared" si="68"/>
        <v>2</v>
      </c>
      <c r="O723" s="30" t="str">
        <f t="shared" si="69"/>
        <v>28</v>
      </c>
      <c r="P723" s="30">
        <f t="shared" si="70"/>
        <v>0</v>
      </c>
      <c r="Q723" s="31">
        <f t="shared" si="71"/>
        <v>1680</v>
      </c>
      <c r="R723" s="31">
        <f t="shared" si="72"/>
        <v>28</v>
      </c>
      <c r="U723" s="28"/>
      <c r="V723" s="28"/>
      <c r="W723" s="8"/>
      <c r="X723" s="6"/>
    </row>
    <row r="724" spans="1:24">
      <c r="A724" s="32">
        <v>45413</v>
      </c>
      <c r="B724" s="1" t="str">
        <f t="shared" si="67"/>
        <v>mayo</v>
      </c>
      <c r="C724" t="s">
        <v>151</v>
      </c>
      <c r="D724" t="s">
        <v>152</v>
      </c>
      <c r="E724" t="str">
        <f>+VLOOKUP(F724,'[1]DIVIPOLA MPIO'!$A$5:$B$1125,2,0)</f>
        <v>Meta</v>
      </c>
      <c r="F724" t="s">
        <v>456</v>
      </c>
      <c r="G724" t="s">
        <v>159</v>
      </c>
      <c r="H724" t="s">
        <v>160</v>
      </c>
      <c r="I724" t="s">
        <v>15</v>
      </c>
      <c r="J724" t="s">
        <v>16</v>
      </c>
      <c r="K724" s="2">
        <v>17</v>
      </c>
      <c r="L724" s="2">
        <v>3510</v>
      </c>
      <c r="M724" s="16">
        <v>5830</v>
      </c>
      <c r="N724" s="29">
        <f t="shared" si="68"/>
        <v>4</v>
      </c>
      <c r="O724" s="30" t="str">
        <f t="shared" si="69"/>
        <v>58</v>
      </c>
      <c r="P724" s="30" t="str">
        <f t="shared" si="70"/>
        <v>30</v>
      </c>
      <c r="Q724" s="31">
        <f t="shared" si="71"/>
        <v>3510</v>
      </c>
      <c r="R724" s="31">
        <f t="shared" si="72"/>
        <v>58.5</v>
      </c>
      <c r="U724" s="28"/>
      <c r="V724" s="28"/>
      <c r="W724" s="8"/>
      <c r="X724" s="6"/>
    </row>
    <row r="725" spans="1:24">
      <c r="A725" s="32">
        <v>45413</v>
      </c>
      <c r="B725" s="1" t="str">
        <f t="shared" si="67"/>
        <v>mayo</v>
      </c>
      <c r="C725" t="s">
        <v>151</v>
      </c>
      <c r="D725" t="s">
        <v>152</v>
      </c>
      <c r="E725" t="str">
        <f>+VLOOKUP(F725,'[1]DIVIPOLA MPIO'!$A$5:$B$1125,2,0)</f>
        <v>Meta</v>
      </c>
      <c r="F725" t="s">
        <v>456</v>
      </c>
      <c r="G725" t="s">
        <v>159</v>
      </c>
      <c r="H725" t="s">
        <v>161</v>
      </c>
      <c r="I725" t="s">
        <v>15</v>
      </c>
      <c r="J725" t="s">
        <v>16</v>
      </c>
      <c r="K725" s="2">
        <v>12</v>
      </c>
      <c r="L725" s="2">
        <v>3210</v>
      </c>
      <c r="M725" s="16">
        <v>5330</v>
      </c>
      <c r="N725" s="29">
        <f t="shared" si="68"/>
        <v>4</v>
      </c>
      <c r="O725" s="30" t="str">
        <f t="shared" si="69"/>
        <v>53</v>
      </c>
      <c r="P725" s="30" t="str">
        <f t="shared" si="70"/>
        <v>30</v>
      </c>
      <c r="Q725" s="31">
        <f t="shared" si="71"/>
        <v>3210</v>
      </c>
      <c r="R725" s="31">
        <f t="shared" si="72"/>
        <v>53.5</v>
      </c>
      <c r="U725" s="28"/>
      <c r="V725" s="28"/>
      <c r="W725" s="8"/>
      <c r="X725" s="6"/>
    </row>
    <row r="726" spans="1:24">
      <c r="A726" s="32">
        <v>45413</v>
      </c>
      <c r="B726" s="1" t="str">
        <f t="shared" si="67"/>
        <v>mayo</v>
      </c>
      <c r="C726" t="s">
        <v>167</v>
      </c>
      <c r="D726" t="s">
        <v>168</v>
      </c>
      <c r="E726" t="str">
        <f>+VLOOKUP(F726,'[1]DIVIPOLA MPIO'!$A$5:$B$1125,2,0)</f>
        <v>Casanare</v>
      </c>
      <c r="F726" t="s">
        <v>338</v>
      </c>
      <c r="G726" t="s">
        <v>353</v>
      </c>
      <c r="H726" t="s">
        <v>376</v>
      </c>
      <c r="I726" t="s">
        <v>92</v>
      </c>
      <c r="J726" t="s">
        <v>16</v>
      </c>
      <c r="K726" s="2">
        <v>310</v>
      </c>
      <c r="L726" s="2">
        <v>4340</v>
      </c>
      <c r="M726" s="16">
        <v>73</v>
      </c>
      <c r="N726" s="29">
        <f t="shared" si="68"/>
        <v>2</v>
      </c>
      <c r="O726" s="30" t="str">
        <f t="shared" si="69"/>
        <v>73</v>
      </c>
      <c r="P726" s="30">
        <f t="shared" si="70"/>
        <v>0</v>
      </c>
      <c r="Q726" s="31">
        <f t="shared" si="71"/>
        <v>4380</v>
      </c>
      <c r="R726" s="31">
        <f t="shared" si="72"/>
        <v>73</v>
      </c>
      <c r="U726" s="28"/>
      <c r="V726" s="28"/>
      <c r="W726" s="8"/>
      <c r="X726" s="6"/>
    </row>
    <row r="727" spans="1:24">
      <c r="A727" s="32">
        <v>45413</v>
      </c>
      <c r="B727" s="1" t="str">
        <f t="shared" si="67"/>
        <v>mayo</v>
      </c>
      <c r="C727" t="s">
        <v>167</v>
      </c>
      <c r="D727" t="s">
        <v>168</v>
      </c>
      <c r="E727" t="str">
        <f>+VLOOKUP(F727,'[1]DIVIPOLA MPIO'!$A$5:$B$1125,2,0)</f>
        <v>Casanare</v>
      </c>
      <c r="F727" t="s">
        <v>338</v>
      </c>
      <c r="G727" t="s">
        <v>353</v>
      </c>
      <c r="H727" t="s">
        <v>354</v>
      </c>
      <c r="I727" t="s">
        <v>15</v>
      </c>
      <c r="J727" t="s">
        <v>16</v>
      </c>
      <c r="K727" s="2">
        <v>306</v>
      </c>
      <c r="L727" s="2">
        <v>4276</v>
      </c>
      <c r="M727" s="16">
        <v>7330</v>
      </c>
      <c r="N727" s="29">
        <f t="shared" si="68"/>
        <v>4</v>
      </c>
      <c r="O727" s="30" t="str">
        <f t="shared" si="69"/>
        <v>73</v>
      </c>
      <c r="P727" s="30" t="str">
        <f t="shared" si="70"/>
        <v>30</v>
      </c>
      <c r="Q727" s="31">
        <f t="shared" si="71"/>
        <v>4410</v>
      </c>
      <c r="R727" s="31">
        <f t="shared" si="72"/>
        <v>73.5</v>
      </c>
      <c r="U727" s="28"/>
      <c r="V727" s="28"/>
      <c r="W727" s="8"/>
      <c r="X727" s="6"/>
    </row>
    <row r="728" spans="1:24">
      <c r="A728" s="32">
        <v>45413</v>
      </c>
      <c r="B728" s="1" t="str">
        <f t="shared" si="67"/>
        <v>mayo</v>
      </c>
      <c r="C728" t="s">
        <v>167</v>
      </c>
      <c r="D728" t="s">
        <v>168</v>
      </c>
      <c r="E728" t="str">
        <f>+VLOOKUP(F728,'[1]DIVIPOLA MPIO'!$A$5:$B$1125,2,0)</f>
        <v>Casanare</v>
      </c>
      <c r="F728" t="s">
        <v>338</v>
      </c>
      <c r="G728" t="s">
        <v>353</v>
      </c>
      <c r="H728" t="s">
        <v>171</v>
      </c>
      <c r="I728" t="s">
        <v>92</v>
      </c>
      <c r="J728" t="s">
        <v>16</v>
      </c>
      <c r="K728" s="2">
        <v>312</v>
      </c>
      <c r="L728" s="2">
        <v>4355</v>
      </c>
      <c r="M728" s="16">
        <v>74</v>
      </c>
      <c r="N728" s="29">
        <f t="shared" si="68"/>
        <v>2</v>
      </c>
      <c r="O728" s="30" t="str">
        <f t="shared" si="69"/>
        <v>74</v>
      </c>
      <c r="P728" s="30">
        <f t="shared" si="70"/>
        <v>0</v>
      </c>
      <c r="Q728" s="31">
        <f t="shared" si="71"/>
        <v>4440</v>
      </c>
      <c r="R728" s="31">
        <f t="shared" si="72"/>
        <v>74</v>
      </c>
      <c r="U728" s="28"/>
      <c r="V728" s="28"/>
      <c r="W728" s="8"/>
      <c r="X728" s="6"/>
    </row>
    <row r="729" spans="1:24">
      <c r="A729" s="32">
        <v>45413</v>
      </c>
      <c r="B729" s="1" t="str">
        <f t="shared" si="67"/>
        <v>mayo</v>
      </c>
      <c r="C729" t="s">
        <v>167</v>
      </c>
      <c r="D729" t="s">
        <v>168</v>
      </c>
      <c r="E729" t="str">
        <f>+VLOOKUP(F729,'[1]DIVIPOLA MPIO'!$A$5:$B$1125,2,0)</f>
        <v>Casanare</v>
      </c>
      <c r="F729" t="s">
        <v>338</v>
      </c>
      <c r="G729" t="s">
        <v>353</v>
      </c>
      <c r="H729" t="s">
        <v>377</v>
      </c>
      <c r="I729" t="s">
        <v>15</v>
      </c>
      <c r="J729" t="s">
        <v>16</v>
      </c>
      <c r="K729" s="2">
        <v>294</v>
      </c>
      <c r="L729" s="2">
        <v>4110</v>
      </c>
      <c r="M729" s="16">
        <v>72</v>
      </c>
      <c r="N729" s="29">
        <f t="shared" si="68"/>
        <v>2</v>
      </c>
      <c r="O729" s="30" t="str">
        <f t="shared" si="69"/>
        <v>72</v>
      </c>
      <c r="P729" s="30">
        <f t="shared" si="70"/>
        <v>0</v>
      </c>
      <c r="Q729" s="31">
        <f t="shared" si="71"/>
        <v>4320</v>
      </c>
      <c r="R729" s="31">
        <f t="shared" si="72"/>
        <v>72</v>
      </c>
      <c r="U729" s="28"/>
      <c r="V729" s="28"/>
      <c r="W729" s="8"/>
      <c r="X729" s="6"/>
    </row>
    <row r="730" spans="1:24">
      <c r="A730" s="32">
        <v>45413</v>
      </c>
      <c r="B730" s="1" t="str">
        <f t="shared" si="67"/>
        <v>mayo</v>
      </c>
      <c r="C730" t="s">
        <v>167</v>
      </c>
      <c r="D730" t="s">
        <v>168</v>
      </c>
      <c r="E730" t="str">
        <f>+VLOOKUP(F730,'[1]DIVIPOLA MPIO'!$A$5:$B$1125,2,0)</f>
        <v>Meta</v>
      </c>
      <c r="F730" t="s">
        <v>169</v>
      </c>
      <c r="G730" t="s">
        <v>170</v>
      </c>
      <c r="H730" t="s">
        <v>355</v>
      </c>
      <c r="I730" t="s">
        <v>92</v>
      </c>
      <c r="J730" t="s">
        <v>16</v>
      </c>
      <c r="K730" s="2">
        <v>323</v>
      </c>
      <c r="L730" s="2">
        <v>4520</v>
      </c>
      <c r="M730" s="16">
        <v>7430</v>
      </c>
      <c r="N730" s="29">
        <f t="shared" si="68"/>
        <v>4</v>
      </c>
      <c r="O730" s="30" t="str">
        <f t="shared" si="69"/>
        <v>74</v>
      </c>
      <c r="P730" s="30" t="str">
        <f t="shared" si="70"/>
        <v>30</v>
      </c>
      <c r="Q730" s="31">
        <f t="shared" si="71"/>
        <v>4470</v>
      </c>
      <c r="R730" s="31">
        <f t="shared" si="72"/>
        <v>74.5</v>
      </c>
      <c r="U730" s="28"/>
      <c r="V730" s="28"/>
      <c r="W730" s="8"/>
      <c r="X730" s="6"/>
    </row>
    <row r="731" spans="1:24">
      <c r="A731" s="32">
        <v>45413</v>
      </c>
      <c r="B731" s="1" t="str">
        <f t="shared" si="67"/>
        <v>mayo</v>
      </c>
      <c r="C731" t="s">
        <v>281</v>
      </c>
      <c r="D731" t="s">
        <v>282</v>
      </c>
      <c r="E731" t="str">
        <f>+VLOOKUP(F731,'[1]DIVIPOLA MPIO'!$A$5:$B$1125,2,0)</f>
        <v>Casanare</v>
      </c>
      <c r="F731" t="s">
        <v>12</v>
      </c>
      <c r="G731" t="s">
        <v>378</v>
      </c>
      <c r="H731" t="s">
        <v>284</v>
      </c>
      <c r="I731" t="s">
        <v>15</v>
      </c>
      <c r="J731" t="s">
        <v>16</v>
      </c>
      <c r="K731" s="2">
        <v>16</v>
      </c>
      <c r="L731" s="2">
        <v>480</v>
      </c>
      <c r="M731" s="16">
        <v>12</v>
      </c>
      <c r="N731" s="29">
        <f t="shared" si="68"/>
        <v>2</v>
      </c>
      <c r="O731" s="30" t="str">
        <f t="shared" si="69"/>
        <v>12</v>
      </c>
      <c r="P731" s="30">
        <f t="shared" si="70"/>
        <v>0</v>
      </c>
      <c r="Q731" s="31">
        <f t="shared" si="71"/>
        <v>720</v>
      </c>
      <c r="R731" s="31">
        <f t="shared" si="72"/>
        <v>12</v>
      </c>
      <c r="U731" s="28"/>
      <c r="V731" s="28"/>
      <c r="W731" s="8"/>
      <c r="X731" s="6"/>
    </row>
    <row r="732" spans="1:24">
      <c r="A732" s="32">
        <v>45413</v>
      </c>
      <c r="B732" s="1" t="str">
        <f t="shared" si="67"/>
        <v>mayo</v>
      </c>
      <c r="C732" t="s">
        <v>281</v>
      </c>
      <c r="D732" t="s">
        <v>282</v>
      </c>
      <c r="E732" t="str">
        <f>+VLOOKUP(F732,'[1]DIVIPOLA MPIO'!$A$5:$B$1125,2,0)</f>
        <v>Meta</v>
      </c>
      <c r="F732" t="s">
        <v>102</v>
      </c>
      <c r="G732" t="s">
        <v>379</v>
      </c>
      <c r="H732" t="s">
        <v>380</v>
      </c>
      <c r="I732" t="s">
        <v>15</v>
      </c>
      <c r="J732" t="s">
        <v>16</v>
      </c>
      <c r="K732" s="2">
        <v>7</v>
      </c>
      <c r="L732" s="2">
        <v>200</v>
      </c>
      <c r="M732" s="16">
        <v>5</v>
      </c>
      <c r="N732" s="29">
        <f t="shared" si="68"/>
        <v>1</v>
      </c>
      <c r="O732" s="30" t="str">
        <f t="shared" si="69"/>
        <v>5</v>
      </c>
      <c r="P732" s="30">
        <f t="shared" si="70"/>
        <v>0</v>
      </c>
      <c r="Q732" s="31">
        <f t="shared" si="71"/>
        <v>300</v>
      </c>
      <c r="R732" s="31">
        <f t="shared" si="72"/>
        <v>5</v>
      </c>
      <c r="U732" s="28"/>
      <c r="V732" s="28"/>
      <c r="W732" s="8"/>
      <c r="X732" s="6"/>
    </row>
    <row r="733" spans="1:24">
      <c r="A733" s="32">
        <v>45413</v>
      </c>
      <c r="B733" s="1" t="str">
        <f t="shared" si="67"/>
        <v>mayo</v>
      </c>
      <c r="C733" t="s">
        <v>281</v>
      </c>
      <c r="D733" t="s">
        <v>282</v>
      </c>
      <c r="E733" t="str">
        <f>+VLOOKUP(F733,'[1]DIVIPOLA MPIO'!$A$5:$B$1125,2,0)</f>
        <v>Casanare</v>
      </c>
      <c r="F733" t="s">
        <v>463</v>
      </c>
      <c r="G733" t="s">
        <v>332</v>
      </c>
      <c r="H733" t="s">
        <v>381</v>
      </c>
      <c r="I733" t="s">
        <v>15</v>
      </c>
      <c r="J733" t="s">
        <v>16</v>
      </c>
      <c r="K733" s="2">
        <v>20</v>
      </c>
      <c r="L733" s="2">
        <v>600</v>
      </c>
      <c r="M733" s="16">
        <v>15</v>
      </c>
      <c r="N733" s="29">
        <f t="shared" si="68"/>
        <v>2</v>
      </c>
      <c r="O733" s="30" t="str">
        <f t="shared" si="69"/>
        <v>15</v>
      </c>
      <c r="P733" s="30">
        <f t="shared" si="70"/>
        <v>0</v>
      </c>
      <c r="Q733" s="31">
        <f t="shared" si="71"/>
        <v>900</v>
      </c>
      <c r="R733" s="31">
        <f t="shared" si="72"/>
        <v>15</v>
      </c>
      <c r="U733" s="28"/>
      <c r="V733" s="28"/>
      <c r="W733" s="8"/>
      <c r="X733" s="6"/>
    </row>
    <row r="734" spans="1:24">
      <c r="A734" s="32">
        <v>45413</v>
      </c>
      <c r="B734" s="1" t="str">
        <f t="shared" si="67"/>
        <v>mayo</v>
      </c>
      <c r="C734" t="s">
        <v>281</v>
      </c>
      <c r="D734" t="s">
        <v>282</v>
      </c>
      <c r="E734" t="str">
        <f>+VLOOKUP(F734,'[1]DIVIPOLA MPIO'!$A$5:$B$1125,2,0)</f>
        <v>Meta</v>
      </c>
      <c r="F734" t="s">
        <v>456</v>
      </c>
      <c r="G734" t="s">
        <v>382</v>
      </c>
      <c r="H734" t="s">
        <v>284</v>
      </c>
      <c r="I734" t="s">
        <v>15</v>
      </c>
      <c r="J734" t="s">
        <v>16</v>
      </c>
      <c r="K734" s="2">
        <v>4</v>
      </c>
      <c r="L734" s="2">
        <v>120</v>
      </c>
      <c r="M734" s="16">
        <v>3</v>
      </c>
      <c r="N734" s="29">
        <f t="shared" si="68"/>
        <v>1</v>
      </c>
      <c r="O734" s="30" t="str">
        <f t="shared" si="69"/>
        <v>3</v>
      </c>
      <c r="P734" s="30">
        <f t="shared" si="70"/>
        <v>0</v>
      </c>
      <c r="Q734" s="31">
        <f t="shared" si="71"/>
        <v>180</v>
      </c>
      <c r="R734" s="31">
        <f t="shared" si="72"/>
        <v>3</v>
      </c>
      <c r="U734" s="28"/>
      <c r="V734" s="28"/>
      <c r="W734" s="8"/>
      <c r="X734" s="6"/>
    </row>
    <row r="735" spans="1:24">
      <c r="A735" s="32">
        <v>45413</v>
      </c>
      <c r="B735" s="1" t="str">
        <f t="shared" si="67"/>
        <v>mayo</v>
      </c>
      <c r="C735" t="s">
        <v>172</v>
      </c>
      <c r="D735" t="s">
        <v>173</v>
      </c>
      <c r="E735" t="str">
        <f>+VLOOKUP(F735,'[1]DIVIPOLA MPIO'!$A$5:$B$1125,2,0)</f>
        <v>Vichada</v>
      </c>
      <c r="F735" t="s">
        <v>383</v>
      </c>
      <c r="G735" t="s">
        <v>384</v>
      </c>
      <c r="H735" t="s">
        <v>179</v>
      </c>
      <c r="I735" t="s">
        <v>15</v>
      </c>
      <c r="J735" t="s">
        <v>16</v>
      </c>
      <c r="K735" s="2">
        <v>132</v>
      </c>
      <c r="L735" s="2">
        <v>2183</v>
      </c>
      <c r="M735" s="16">
        <v>4350</v>
      </c>
      <c r="N735" s="29">
        <f t="shared" si="68"/>
        <v>4</v>
      </c>
      <c r="O735" s="30" t="str">
        <f t="shared" si="69"/>
        <v>43</v>
      </c>
      <c r="P735" s="30" t="str">
        <f t="shared" si="70"/>
        <v>50</v>
      </c>
      <c r="Q735" s="31">
        <f t="shared" si="71"/>
        <v>2630</v>
      </c>
      <c r="R735" s="31">
        <f t="shared" si="72"/>
        <v>43.833333333333336</v>
      </c>
      <c r="U735" s="28"/>
      <c r="V735" s="28"/>
      <c r="W735" s="8"/>
      <c r="X735" s="6"/>
    </row>
    <row r="736" spans="1:24">
      <c r="A736" s="32">
        <v>45413</v>
      </c>
      <c r="B736" s="1" t="str">
        <f t="shared" si="67"/>
        <v>mayo</v>
      </c>
      <c r="C736" t="s">
        <v>172</v>
      </c>
      <c r="D736" t="s">
        <v>173</v>
      </c>
      <c r="E736" t="str">
        <f>+VLOOKUP(F736,'[1]DIVIPOLA MPIO'!$A$5:$B$1125,2,0)</f>
        <v>Casanare</v>
      </c>
      <c r="F736" t="s">
        <v>458</v>
      </c>
      <c r="G736" t="s">
        <v>364</v>
      </c>
      <c r="H736" t="s">
        <v>176</v>
      </c>
      <c r="I736" t="s">
        <v>15</v>
      </c>
      <c r="J736" t="s">
        <v>16</v>
      </c>
      <c r="K736" s="2">
        <v>220</v>
      </c>
      <c r="L736" s="2">
        <v>4664</v>
      </c>
      <c r="M736" s="16">
        <v>72</v>
      </c>
      <c r="N736" s="29">
        <f t="shared" si="68"/>
        <v>2</v>
      </c>
      <c r="O736" s="30" t="str">
        <f t="shared" si="69"/>
        <v>72</v>
      </c>
      <c r="P736" s="30">
        <f t="shared" si="70"/>
        <v>0</v>
      </c>
      <c r="Q736" s="31">
        <f t="shared" si="71"/>
        <v>4320</v>
      </c>
      <c r="R736" s="31">
        <f t="shared" si="72"/>
        <v>72</v>
      </c>
      <c r="U736" s="28"/>
      <c r="V736" s="28"/>
      <c r="W736" s="8"/>
      <c r="X736" s="6"/>
    </row>
    <row r="737" spans="1:24">
      <c r="A737" s="32">
        <v>45413</v>
      </c>
      <c r="B737" s="1" t="str">
        <f t="shared" si="67"/>
        <v>mayo</v>
      </c>
      <c r="C737" t="s">
        <v>172</v>
      </c>
      <c r="D737" t="s">
        <v>173</v>
      </c>
      <c r="E737" t="str">
        <f>+VLOOKUP(F737,'[1]DIVIPOLA MPIO'!$A$5:$B$1125,2,0)</f>
        <v>Meta</v>
      </c>
      <c r="F737" t="s">
        <v>459</v>
      </c>
      <c r="G737" t="s">
        <v>386</v>
      </c>
      <c r="H737" t="s">
        <v>387</v>
      </c>
      <c r="I737" t="s">
        <v>15</v>
      </c>
      <c r="J737" t="s">
        <v>16</v>
      </c>
      <c r="K737" s="2">
        <v>14</v>
      </c>
      <c r="L737" s="2">
        <v>580</v>
      </c>
      <c r="M737" s="16">
        <v>450</v>
      </c>
      <c r="N737" s="29">
        <f t="shared" si="68"/>
        <v>3</v>
      </c>
      <c r="O737" s="30" t="str">
        <f t="shared" si="69"/>
        <v>45</v>
      </c>
      <c r="P737" s="30" t="str">
        <f t="shared" si="70"/>
        <v>0</v>
      </c>
      <c r="Q737" s="31">
        <f t="shared" si="71"/>
        <v>2700</v>
      </c>
      <c r="R737" s="31">
        <f t="shared" si="72"/>
        <v>45</v>
      </c>
      <c r="U737" s="28"/>
      <c r="V737" s="28"/>
      <c r="W737" s="8"/>
      <c r="X737" s="6"/>
    </row>
    <row r="738" spans="1:24">
      <c r="A738" s="32">
        <v>45413</v>
      </c>
      <c r="B738" s="1" t="str">
        <f t="shared" si="67"/>
        <v>mayo</v>
      </c>
      <c r="C738" t="s">
        <v>172</v>
      </c>
      <c r="D738" t="s">
        <v>173</v>
      </c>
      <c r="E738" t="str">
        <f>+VLOOKUP(F738,'[1]DIVIPOLA MPIO'!$A$5:$B$1125,2,0)</f>
        <v>Meta</v>
      </c>
      <c r="F738" t="s">
        <v>169</v>
      </c>
      <c r="G738" t="s">
        <v>174</v>
      </c>
      <c r="H738" t="s">
        <v>175</v>
      </c>
      <c r="I738" t="s">
        <v>15</v>
      </c>
      <c r="J738" t="s">
        <v>16</v>
      </c>
      <c r="K738" s="2">
        <v>103</v>
      </c>
      <c r="L738" s="2">
        <v>1755</v>
      </c>
      <c r="M738" s="16">
        <v>34</v>
      </c>
      <c r="N738" s="29">
        <f t="shared" si="68"/>
        <v>2</v>
      </c>
      <c r="O738" s="30" t="str">
        <f t="shared" si="69"/>
        <v>34</v>
      </c>
      <c r="P738" s="30">
        <f t="shared" si="70"/>
        <v>0</v>
      </c>
      <c r="Q738" s="31">
        <f t="shared" si="71"/>
        <v>2040</v>
      </c>
      <c r="R738" s="31">
        <f t="shared" si="72"/>
        <v>34</v>
      </c>
      <c r="U738" s="28"/>
      <c r="V738" s="28"/>
      <c r="W738" s="8"/>
      <c r="X738" s="6"/>
    </row>
    <row r="739" spans="1:24">
      <c r="A739" s="32">
        <v>45413</v>
      </c>
      <c r="B739" s="1" t="str">
        <f t="shared" si="67"/>
        <v>mayo</v>
      </c>
      <c r="C739" t="s">
        <v>172</v>
      </c>
      <c r="D739" t="s">
        <v>173</v>
      </c>
      <c r="E739" t="str">
        <f>+VLOOKUP(F739,'[1]DIVIPOLA MPIO'!$A$5:$B$1125,2,0)</f>
        <v>Meta</v>
      </c>
      <c r="F739" t="s">
        <v>169</v>
      </c>
      <c r="G739" t="s">
        <v>174</v>
      </c>
      <c r="H739" t="s">
        <v>177</v>
      </c>
      <c r="I739" t="s">
        <v>15</v>
      </c>
      <c r="J739" t="s">
        <v>16</v>
      </c>
      <c r="K739" s="2">
        <v>83</v>
      </c>
      <c r="L739" s="2">
        <v>1050</v>
      </c>
      <c r="M739" s="16">
        <v>2750</v>
      </c>
      <c r="N739" s="29">
        <f t="shared" si="68"/>
        <v>4</v>
      </c>
      <c r="O739" s="30" t="str">
        <f t="shared" si="69"/>
        <v>27</v>
      </c>
      <c r="P739" s="30" t="str">
        <f t="shared" si="70"/>
        <v>50</v>
      </c>
      <c r="Q739" s="31">
        <f t="shared" si="71"/>
        <v>1670</v>
      </c>
      <c r="R739" s="31">
        <f t="shared" si="72"/>
        <v>27.833333333333332</v>
      </c>
      <c r="U739" s="28"/>
      <c r="V739" s="28"/>
      <c r="W739" s="8"/>
      <c r="X739" s="6"/>
    </row>
    <row r="740" spans="1:24">
      <c r="A740" s="32">
        <v>45413</v>
      </c>
      <c r="B740" s="1" t="str">
        <f t="shared" si="67"/>
        <v>mayo</v>
      </c>
      <c r="C740" t="s">
        <v>180</v>
      </c>
      <c r="D740" t="s">
        <v>181</v>
      </c>
      <c r="E740" t="str">
        <f>+VLOOKUP(F740,'[1]DIVIPOLA MPIO'!$A$5:$B$1125,2,0)</f>
        <v>Casanare</v>
      </c>
      <c r="F740" t="s">
        <v>463</v>
      </c>
      <c r="G740" t="s">
        <v>182</v>
      </c>
      <c r="H740" t="s">
        <v>365</v>
      </c>
      <c r="I740" t="s">
        <v>92</v>
      </c>
      <c r="J740" t="s">
        <v>16</v>
      </c>
      <c r="K740" s="2">
        <v>160</v>
      </c>
      <c r="L740" s="2">
        <v>2400</v>
      </c>
      <c r="M740" s="16">
        <v>60</v>
      </c>
      <c r="N740" s="29">
        <f t="shared" si="68"/>
        <v>2</v>
      </c>
      <c r="O740" s="30" t="str">
        <f t="shared" si="69"/>
        <v>60</v>
      </c>
      <c r="P740" s="30">
        <f t="shared" si="70"/>
        <v>0</v>
      </c>
      <c r="Q740" s="31">
        <f t="shared" si="71"/>
        <v>3600</v>
      </c>
      <c r="R740" s="31">
        <f t="shared" si="72"/>
        <v>60</v>
      </c>
      <c r="U740" s="28"/>
      <c r="V740" s="28"/>
      <c r="W740" s="8"/>
      <c r="X740" s="6"/>
    </row>
    <row r="741" spans="1:24">
      <c r="A741" s="32">
        <v>45413</v>
      </c>
      <c r="B741" s="1" t="str">
        <f t="shared" si="67"/>
        <v>mayo</v>
      </c>
      <c r="C741" t="s">
        <v>180</v>
      </c>
      <c r="D741" t="s">
        <v>181</v>
      </c>
      <c r="E741" t="str">
        <f>+VLOOKUP(F741,'[1]DIVIPOLA MPIO'!$A$5:$B$1125,2,0)</f>
        <v>Casanare</v>
      </c>
      <c r="F741" t="s">
        <v>463</v>
      </c>
      <c r="G741" t="s">
        <v>182</v>
      </c>
      <c r="H741" t="s">
        <v>183</v>
      </c>
      <c r="I741" t="s">
        <v>92</v>
      </c>
      <c r="J741" t="s">
        <v>16</v>
      </c>
      <c r="K741" s="2">
        <v>106</v>
      </c>
      <c r="L741" s="2">
        <v>1600</v>
      </c>
      <c r="M741" s="16">
        <v>40</v>
      </c>
      <c r="N741" s="29">
        <f t="shared" si="68"/>
        <v>2</v>
      </c>
      <c r="O741" s="30" t="str">
        <f t="shared" si="69"/>
        <v>40</v>
      </c>
      <c r="P741" s="30">
        <f t="shared" si="70"/>
        <v>0</v>
      </c>
      <c r="Q741" s="31">
        <f t="shared" si="71"/>
        <v>2400</v>
      </c>
      <c r="R741" s="31">
        <f t="shared" si="72"/>
        <v>40</v>
      </c>
      <c r="U741" s="28"/>
      <c r="V741" s="28"/>
      <c r="W741" s="8"/>
      <c r="X741" s="6"/>
    </row>
    <row r="742" spans="1:24">
      <c r="A742" s="32">
        <v>45413</v>
      </c>
      <c r="B742" s="1" t="str">
        <f t="shared" si="67"/>
        <v>mayo</v>
      </c>
      <c r="C742" t="s">
        <v>180</v>
      </c>
      <c r="D742" t="s">
        <v>181</v>
      </c>
      <c r="E742" t="str">
        <f>+VLOOKUP(F742,'[1]DIVIPOLA MPIO'!$A$5:$B$1125,2,0)</f>
        <v>Casanare</v>
      </c>
      <c r="F742" t="s">
        <v>463</v>
      </c>
      <c r="G742" t="s">
        <v>182</v>
      </c>
      <c r="H742" t="s">
        <v>184</v>
      </c>
      <c r="I742" t="s">
        <v>92</v>
      </c>
      <c r="J742" t="s">
        <v>16</v>
      </c>
      <c r="K742" s="2">
        <v>85</v>
      </c>
      <c r="L742" s="2">
        <v>1280</v>
      </c>
      <c r="M742" s="16">
        <v>32</v>
      </c>
      <c r="N742" s="29">
        <f t="shared" si="68"/>
        <v>2</v>
      </c>
      <c r="O742" s="30" t="str">
        <f t="shared" si="69"/>
        <v>32</v>
      </c>
      <c r="P742" s="30">
        <f t="shared" si="70"/>
        <v>0</v>
      </c>
      <c r="Q742" s="31">
        <f t="shared" si="71"/>
        <v>1920</v>
      </c>
      <c r="R742" s="31">
        <f t="shared" si="72"/>
        <v>32</v>
      </c>
      <c r="U742" s="28"/>
      <c r="V742" s="28"/>
      <c r="W742" s="8"/>
      <c r="X742" s="6"/>
    </row>
    <row r="743" spans="1:24">
      <c r="A743" s="32">
        <v>45413</v>
      </c>
      <c r="B743" s="1" t="str">
        <f t="shared" si="67"/>
        <v>mayo</v>
      </c>
      <c r="C743" t="s">
        <v>180</v>
      </c>
      <c r="D743" t="s">
        <v>181</v>
      </c>
      <c r="E743" t="str">
        <f>+VLOOKUP(F743,'[1]DIVIPOLA MPIO'!$A$5:$B$1125,2,0)</f>
        <v>Bolívar</v>
      </c>
      <c r="F743" t="s">
        <v>465</v>
      </c>
      <c r="G743" t="s">
        <v>186</v>
      </c>
      <c r="H743" t="s">
        <v>187</v>
      </c>
      <c r="I743" t="s">
        <v>92</v>
      </c>
      <c r="J743" t="s">
        <v>16</v>
      </c>
      <c r="K743" s="2">
        <v>73</v>
      </c>
      <c r="L743" s="2">
        <v>1092</v>
      </c>
      <c r="M743" s="16">
        <v>2370</v>
      </c>
      <c r="N743" s="29">
        <f t="shared" si="68"/>
        <v>4</v>
      </c>
      <c r="O743" s="30" t="str">
        <f t="shared" si="69"/>
        <v>23</v>
      </c>
      <c r="P743" s="30" t="str">
        <f t="shared" si="70"/>
        <v>70</v>
      </c>
      <c r="Q743" s="31">
        <f t="shared" si="71"/>
        <v>1450</v>
      </c>
      <c r="R743" s="31">
        <f t="shared" si="72"/>
        <v>24.166666666666668</v>
      </c>
      <c r="U743" s="28"/>
      <c r="V743" s="28"/>
      <c r="W743" s="8"/>
      <c r="X743" s="6"/>
    </row>
    <row r="744" spans="1:24">
      <c r="A744" s="32">
        <v>45413</v>
      </c>
      <c r="B744" s="1" t="str">
        <f t="shared" si="67"/>
        <v>mayo</v>
      </c>
      <c r="C744" t="s">
        <v>180</v>
      </c>
      <c r="D744" t="s">
        <v>181</v>
      </c>
      <c r="E744" t="str">
        <f>+VLOOKUP(F744,'[1]DIVIPOLA MPIO'!$A$5:$B$1125,2,0)</f>
        <v>Bolívar</v>
      </c>
      <c r="F744" t="s">
        <v>465</v>
      </c>
      <c r="G744" t="s">
        <v>186</v>
      </c>
      <c r="H744" t="s">
        <v>366</v>
      </c>
      <c r="I744" t="s">
        <v>92</v>
      </c>
      <c r="J744" t="s">
        <v>16</v>
      </c>
      <c r="K744" s="2">
        <v>104</v>
      </c>
      <c r="L744" s="2">
        <v>1560</v>
      </c>
      <c r="M744" s="16">
        <v>39</v>
      </c>
      <c r="N744" s="29">
        <f t="shared" si="68"/>
        <v>2</v>
      </c>
      <c r="O744" s="30" t="str">
        <f t="shared" si="69"/>
        <v>39</v>
      </c>
      <c r="P744" s="30">
        <f t="shared" si="70"/>
        <v>0</v>
      </c>
      <c r="Q744" s="31">
        <f t="shared" si="71"/>
        <v>2340</v>
      </c>
      <c r="R744" s="31">
        <f t="shared" si="72"/>
        <v>39</v>
      </c>
      <c r="U744" s="28"/>
      <c r="V744" s="28"/>
      <c r="W744" s="8"/>
      <c r="X744" s="6"/>
    </row>
    <row r="745" spans="1:24">
      <c r="A745" s="32">
        <v>45413</v>
      </c>
      <c r="B745" s="1" t="str">
        <f t="shared" si="67"/>
        <v>mayo</v>
      </c>
      <c r="C745" t="s">
        <v>180</v>
      </c>
      <c r="D745" t="s">
        <v>181</v>
      </c>
      <c r="E745" t="str">
        <f>+VLOOKUP(F745,'[1]DIVIPOLA MPIO'!$A$5:$B$1125,2,0)</f>
        <v>Bolívar</v>
      </c>
      <c r="F745" t="s">
        <v>465</v>
      </c>
      <c r="G745" t="s">
        <v>186</v>
      </c>
      <c r="H745" t="s">
        <v>388</v>
      </c>
      <c r="I745" t="s">
        <v>92</v>
      </c>
      <c r="J745" t="s">
        <v>16</v>
      </c>
      <c r="K745" s="2">
        <v>53</v>
      </c>
      <c r="L745" s="2">
        <v>800</v>
      </c>
      <c r="M745" s="16">
        <v>20</v>
      </c>
      <c r="N745" s="29">
        <f t="shared" si="68"/>
        <v>2</v>
      </c>
      <c r="O745" s="30" t="str">
        <f t="shared" si="69"/>
        <v>20</v>
      </c>
      <c r="P745" s="30">
        <f t="shared" si="70"/>
        <v>0</v>
      </c>
      <c r="Q745" s="31">
        <f t="shared" si="71"/>
        <v>1200</v>
      </c>
      <c r="R745" s="31">
        <f t="shared" si="72"/>
        <v>20</v>
      </c>
      <c r="U745" s="28"/>
      <c r="V745" s="28"/>
      <c r="W745" s="8"/>
      <c r="X745" s="6"/>
    </row>
    <row r="746" spans="1:24">
      <c r="A746" s="32">
        <v>45413</v>
      </c>
      <c r="B746" s="1" t="str">
        <f t="shared" si="67"/>
        <v>mayo</v>
      </c>
      <c r="C746" t="s">
        <v>180</v>
      </c>
      <c r="D746" t="s">
        <v>181</v>
      </c>
      <c r="E746" t="str">
        <f>+VLOOKUP(F746,'[1]DIVIPOLA MPIO'!$A$5:$B$1125,2,0)</f>
        <v>Bolívar</v>
      </c>
      <c r="F746" t="s">
        <v>465</v>
      </c>
      <c r="G746" t="s">
        <v>186</v>
      </c>
      <c r="H746" t="s">
        <v>188</v>
      </c>
      <c r="I746" t="s">
        <v>92</v>
      </c>
      <c r="J746" t="s">
        <v>16</v>
      </c>
      <c r="K746" s="2">
        <v>189</v>
      </c>
      <c r="L746" s="2">
        <v>2840</v>
      </c>
      <c r="M746" s="16">
        <v>71</v>
      </c>
      <c r="N746" s="29">
        <f t="shared" si="68"/>
        <v>2</v>
      </c>
      <c r="O746" s="30" t="str">
        <f t="shared" si="69"/>
        <v>71</v>
      </c>
      <c r="P746" s="30">
        <f t="shared" si="70"/>
        <v>0</v>
      </c>
      <c r="Q746" s="31">
        <f t="shared" si="71"/>
        <v>4260</v>
      </c>
      <c r="R746" s="31">
        <f t="shared" si="72"/>
        <v>71</v>
      </c>
      <c r="U746" s="28"/>
      <c r="V746" s="28"/>
      <c r="W746" s="8"/>
      <c r="X746" s="6"/>
    </row>
    <row r="747" spans="1:24">
      <c r="A747" s="32">
        <v>45413</v>
      </c>
      <c r="B747" s="1" t="str">
        <f t="shared" si="67"/>
        <v>mayo</v>
      </c>
      <c r="C747" t="s">
        <v>180</v>
      </c>
      <c r="D747" t="s">
        <v>181</v>
      </c>
      <c r="E747" t="str">
        <f>+VLOOKUP(F747,'[1]DIVIPOLA MPIO'!$A$5:$B$1125,2,0)</f>
        <v>Bolívar</v>
      </c>
      <c r="F747" t="s">
        <v>465</v>
      </c>
      <c r="G747" t="s">
        <v>186</v>
      </c>
      <c r="H747" t="s">
        <v>189</v>
      </c>
      <c r="I747" t="s">
        <v>92</v>
      </c>
      <c r="J747" t="s">
        <v>16</v>
      </c>
      <c r="K747" s="2">
        <v>77</v>
      </c>
      <c r="L747" s="2">
        <v>1160</v>
      </c>
      <c r="M747" s="16">
        <v>29</v>
      </c>
      <c r="N747" s="29">
        <f t="shared" si="68"/>
        <v>2</v>
      </c>
      <c r="O747" s="30" t="str">
        <f t="shared" si="69"/>
        <v>29</v>
      </c>
      <c r="P747" s="30">
        <f t="shared" si="70"/>
        <v>0</v>
      </c>
      <c r="Q747" s="31">
        <f t="shared" si="71"/>
        <v>1740</v>
      </c>
      <c r="R747" s="31">
        <f t="shared" si="72"/>
        <v>29</v>
      </c>
      <c r="U747" s="28"/>
      <c r="V747" s="28"/>
      <c r="W747" s="8"/>
      <c r="X747" s="6"/>
    </row>
    <row r="748" spans="1:24">
      <c r="A748" s="32">
        <v>45413</v>
      </c>
      <c r="B748" s="1" t="str">
        <f t="shared" si="67"/>
        <v>mayo</v>
      </c>
      <c r="C748" t="s">
        <v>180</v>
      </c>
      <c r="D748" t="s">
        <v>181</v>
      </c>
      <c r="E748" t="str">
        <f>+VLOOKUP(F748,'[1]DIVIPOLA MPIO'!$A$5:$B$1125,2,0)</f>
        <v>Casanare</v>
      </c>
      <c r="F748" t="s">
        <v>201</v>
      </c>
      <c r="G748" t="s">
        <v>285</v>
      </c>
      <c r="H748" t="s">
        <v>325</v>
      </c>
      <c r="I748" t="s">
        <v>92</v>
      </c>
      <c r="J748" t="s">
        <v>16</v>
      </c>
      <c r="K748" s="2">
        <v>136</v>
      </c>
      <c r="L748" s="2">
        <v>2040</v>
      </c>
      <c r="M748" s="16">
        <v>51</v>
      </c>
      <c r="N748" s="29">
        <f t="shared" si="68"/>
        <v>2</v>
      </c>
      <c r="O748" s="30" t="str">
        <f t="shared" si="69"/>
        <v>51</v>
      </c>
      <c r="P748" s="30">
        <f t="shared" si="70"/>
        <v>0</v>
      </c>
      <c r="Q748" s="31">
        <f t="shared" si="71"/>
        <v>3060</v>
      </c>
      <c r="R748" s="31">
        <f t="shared" si="72"/>
        <v>51</v>
      </c>
      <c r="U748" s="28"/>
      <c r="V748" s="28"/>
      <c r="W748" s="8"/>
      <c r="X748" s="6"/>
    </row>
    <row r="749" spans="1:24">
      <c r="A749" s="32">
        <v>45413</v>
      </c>
      <c r="B749" s="1" t="str">
        <f t="shared" si="67"/>
        <v>mayo</v>
      </c>
      <c r="C749" t="s">
        <v>180</v>
      </c>
      <c r="D749" t="s">
        <v>181</v>
      </c>
      <c r="E749" t="str">
        <f>+VLOOKUP(F749,'[1]DIVIPOLA MPIO'!$A$5:$B$1125,2,0)</f>
        <v>Casanare</v>
      </c>
      <c r="F749" t="s">
        <v>201</v>
      </c>
      <c r="G749" t="s">
        <v>285</v>
      </c>
      <c r="H749" t="s">
        <v>286</v>
      </c>
      <c r="I749" t="s">
        <v>92</v>
      </c>
      <c r="J749" t="s">
        <v>16</v>
      </c>
      <c r="K749" s="2">
        <v>96</v>
      </c>
      <c r="L749" s="2">
        <v>1440</v>
      </c>
      <c r="M749" s="16">
        <v>36</v>
      </c>
      <c r="N749" s="29">
        <f t="shared" si="68"/>
        <v>2</v>
      </c>
      <c r="O749" s="30" t="str">
        <f t="shared" si="69"/>
        <v>36</v>
      </c>
      <c r="P749" s="30">
        <f t="shared" si="70"/>
        <v>0</v>
      </c>
      <c r="Q749" s="31">
        <f t="shared" si="71"/>
        <v>2160</v>
      </c>
      <c r="R749" s="31">
        <f t="shared" si="72"/>
        <v>36</v>
      </c>
      <c r="U749" s="28"/>
      <c r="V749" s="28"/>
      <c r="W749" s="8"/>
      <c r="X749" s="6"/>
    </row>
    <row r="750" spans="1:24">
      <c r="A750" s="32">
        <v>45413</v>
      </c>
      <c r="B750" s="1" t="str">
        <f t="shared" si="67"/>
        <v>mayo</v>
      </c>
      <c r="C750" t="s">
        <v>190</v>
      </c>
      <c r="D750" t="s">
        <v>191</v>
      </c>
      <c r="E750" t="str">
        <f>+VLOOKUP(F750,'[1]DIVIPOLA MPIO'!$A$5:$B$1125,2,0)</f>
        <v>Tolima</v>
      </c>
      <c r="F750" t="s">
        <v>466</v>
      </c>
      <c r="G750" t="s">
        <v>193</v>
      </c>
      <c r="H750" t="s">
        <v>194</v>
      </c>
      <c r="I750" t="s">
        <v>92</v>
      </c>
      <c r="J750" t="s">
        <v>16</v>
      </c>
      <c r="K750" s="2">
        <v>2</v>
      </c>
      <c r="L750" s="2">
        <v>0</v>
      </c>
      <c r="M750" s="16">
        <v>3</v>
      </c>
      <c r="N750" s="29">
        <f t="shared" si="68"/>
        <v>1</v>
      </c>
      <c r="O750" s="30" t="str">
        <f t="shared" si="69"/>
        <v>3</v>
      </c>
      <c r="P750" s="30">
        <f t="shared" si="70"/>
        <v>0</v>
      </c>
      <c r="Q750" s="31">
        <f t="shared" si="71"/>
        <v>180</v>
      </c>
      <c r="R750" s="31">
        <f t="shared" si="72"/>
        <v>3</v>
      </c>
      <c r="U750" s="28"/>
      <c r="V750" s="28"/>
      <c r="W750" s="8"/>
      <c r="X750" s="6"/>
    </row>
    <row r="751" spans="1:24">
      <c r="A751" s="32">
        <v>45413</v>
      </c>
      <c r="B751" s="1" t="str">
        <f t="shared" si="67"/>
        <v>mayo</v>
      </c>
      <c r="C751" t="s">
        <v>190</v>
      </c>
      <c r="D751" t="s">
        <v>191</v>
      </c>
      <c r="E751" t="str">
        <f>+VLOOKUP(F751,'[1]DIVIPOLA MPIO'!$A$5:$B$1125,2,0)</f>
        <v>Tolima</v>
      </c>
      <c r="F751" t="s">
        <v>466</v>
      </c>
      <c r="G751" t="s">
        <v>193</v>
      </c>
      <c r="H751" t="s">
        <v>326</v>
      </c>
      <c r="I751" t="s">
        <v>92</v>
      </c>
      <c r="J751" t="s">
        <v>16</v>
      </c>
      <c r="K751" s="2">
        <v>53</v>
      </c>
      <c r="L751" s="2">
        <v>552</v>
      </c>
      <c r="M751" s="16">
        <v>2210</v>
      </c>
      <c r="N751" s="29">
        <f t="shared" si="68"/>
        <v>4</v>
      </c>
      <c r="O751" s="30" t="str">
        <f t="shared" si="69"/>
        <v>22</v>
      </c>
      <c r="P751" s="30" t="str">
        <f t="shared" si="70"/>
        <v>10</v>
      </c>
      <c r="Q751" s="31">
        <f t="shared" si="71"/>
        <v>1330</v>
      </c>
      <c r="R751" s="31">
        <f t="shared" si="72"/>
        <v>22.166666666666668</v>
      </c>
      <c r="U751" s="28"/>
      <c r="V751" s="28"/>
      <c r="W751" s="8"/>
      <c r="X751" s="6"/>
    </row>
    <row r="752" spans="1:24">
      <c r="A752" s="32">
        <v>45413</v>
      </c>
      <c r="B752" s="1" t="str">
        <f t="shared" si="67"/>
        <v>mayo</v>
      </c>
      <c r="C752" t="s">
        <v>290</v>
      </c>
      <c r="D752" t="s">
        <v>291</v>
      </c>
      <c r="E752" t="str">
        <f>+VLOOKUP(F752,'[1]DIVIPOLA MPIO'!$A$5:$B$1125,2,0)</f>
        <v>Valle del Cauca</v>
      </c>
      <c r="F752" t="s">
        <v>292</v>
      </c>
      <c r="G752" t="s">
        <v>297</v>
      </c>
      <c r="H752" t="s">
        <v>294</v>
      </c>
      <c r="I752" t="s">
        <v>295</v>
      </c>
      <c r="J752" t="s">
        <v>411</v>
      </c>
      <c r="K752" s="2">
        <v>1</v>
      </c>
      <c r="L752" s="2">
        <v>14</v>
      </c>
      <c r="M752" s="16">
        <v>43</v>
      </c>
      <c r="N752" s="29">
        <f t="shared" si="68"/>
        <v>2</v>
      </c>
      <c r="O752" s="30" t="str">
        <f t="shared" si="69"/>
        <v>43</v>
      </c>
      <c r="P752" s="30">
        <f t="shared" si="70"/>
        <v>0</v>
      </c>
      <c r="Q752" s="31">
        <f t="shared" si="71"/>
        <v>2580</v>
      </c>
      <c r="R752" s="31">
        <f t="shared" si="72"/>
        <v>43</v>
      </c>
      <c r="U752" s="28"/>
      <c r="V752" s="28"/>
      <c r="W752" s="8"/>
      <c r="X752" s="6"/>
    </row>
    <row r="753" spans="1:24">
      <c r="A753" s="32">
        <v>45413</v>
      </c>
      <c r="B753" s="1" t="str">
        <f t="shared" si="67"/>
        <v>mayo</v>
      </c>
      <c r="C753" t="s">
        <v>290</v>
      </c>
      <c r="D753" t="s">
        <v>291</v>
      </c>
      <c r="E753" t="str">
        <f>+VLOOKUP(F753,'[1]DIVIPOLA MPIO'!$A$5:$B$1125,2,0)</f>
        <v>Antioquia</v>
      </c>
      <c r="F753" t="s">
        <v>389</v>
      </c>
      <c r="G753" t="s">
        <v>297</v>
      </c>
      <c r="H753" t="s">
        <v>299</v>
      </c>
      <c r="I753" t="s">
        <v>295</v>
      </c>
      <c r="J753" t="s">
        <v>123</v>
      </c>
      <c r="K753" s="2">
        <v>1</v>
      </c>
      <c r="L753" s="2">
        <v>14</v>
      </c>
      <c r="M753" s="16">
        <v>11</v>
      </c>
      <c r="N753" s="29">
        <f t="shared" si="68"/>
        <v>2</v>
      </c>
      <c r="O753" s="30" t="str">
        <f t="shared" si="69"/>
        <v>11</v>
      </c>
      <c r="P753" s="30">
        <f t="shared" si="70"/>
        <v>0</v>
      </c>
      <c r="Q753" s="31">
        <f t="shared" si="71"/>
        <v>660</v>
      </c>
      <c r="R753" s="31">
        <f t="shared" si="72"/>
        <v>11</v>
      </c>
      <c r="U753" s="28"/>
      <c r="V753" s="28"/>
      <c r="W753" s="8"/>
      <c r="X753" s="6"/>
    </row>
    <row r="754" spans="1:24">
      <c r="A754" s="32">
        <v>45413</v>
      </c>
      <c r="B754" s="1" t="str">
        <f t="shared" si="67"/>
        <v>mayo</v>
      </c>
      <c r="C754" t="s">
        <v>290</v>
      </c>
      <c r="D754" t="s">
        <v>291</v>
      </c>
      <c r="E754" t="str">
        <f>+VLOOKUP(F754,'[1]DIVIPOLA MPIO'!$A$5:$B$1125,2,0)</f>
        <v>Cauca</v>
      </c>
      <c r="F754" t="s">
        <v>298</v>
      </c>
      <c r="G754" t="s">
        <v>293</v>
      </c>
      <c r="H754" t="s">
        <v>294</v>
      </c>
      <c r="I754" t="s">
        <v>295</v>
      </c>
      <c r="J754" t="s">
        <v>411</v>
      </c>
      <c r="K754" s="2">
        <v>4</v>
      </c>
      <c r="L754" s="2">
        <v>71</v>
      </c>
      <c r="M754" s="16">
        <v>159</v>
      </c>
      <c r="N754" s="29">
        <f t="shared" si="68"/>
        <v>3</v>
      </c>
      <c r="O754" s="30" t="str">
        <f t="shared" si="69"/>
        <v>15</v>
      </c>
      <c r="P754" s="30" t="str">
        <f t="shared" si="70"/>
        <v>9</v>
      </c>
      <c r="Q754" s="31">
        <f t="shared" si="71"/>
        <v>909</v>
      </c>
      <c r="R754" s="31">
        <f t="shared" si="72"/>
        <v>15.15</v>
      </c>
      <c r="U754" s="28"/>
      <c r="V754" s="28"/>
      <c r="W754" s="8"/>
      <c r="X754" s="6"/>
    </row>
    <row r="755" spans="1:24">
      <c r="A755" s="32">
        <v>45413</v>
      </c>
      <c r="B755" s="1" t="str">
        <f t="shared" si="67"/>
        <v>mayo</v>
      </c>
      <c r="C755" t="s">
        <v>290</v>
      </c>
      <c r="D755" t="s">
        <v>291</v>
      </c>
      <c r="E755" t="str">
        <f>+VLOOKUP(F755,'[1]DIVIPOLA MPIO'!$A$5:$B$1125,2,0)</f>
        <v>Valle del Cauca</v>
      </c>
      <c r="F755" t="s">
        <v>390</v>
      </c>
      <c r="G755" t="s">
        <v>297</v>
      </c>
      <c r="H755" t="s">
        <v>299</v>
      </c>
      <c r="I755" t="s">
        <v>295</v>
      </c>
      <c r="J755" t="s">
        <v>123</v>
      </c>
      <c r="K755" s="2">
        <v>8</v>
      </c>
      <c r="L755" s="2">
        <v>123</v>
      </c>
      <c r="M755" s="16">
        <v>806</v>
      </c>
      <c r="N755" s="29">
        <f t="shared" si="68"/>
        <v>3</v>
      </c>
      <c r="O755" s="30" t="str">
        <f t="shared" si="69"/>
        <v>80</v>
      </c>
      <c r="P755" s="30" t="str">
        <f t="shared" si="70"/>
        <v>6</v>
      </c>
      <c r="Q755" s="31">
        <f t="shared" si="71"/>
        <v>4806</v>
      </c>
      <c r="R755" s="31">
        <f t="shared" si="72"/>
        <v>80.099999999999994</v>
      </c>
      <c r="U755" s="28"/>
      <c r="V755" s="28"/>
      <c r="W755" s="8"/>
      <c r="X755" s="6"/>
    </row>
    <row r="756" spans="1:24">
      <c r="A756" s="32">
        <v>45413</v>
      </c>
      <c r="B756" s="1" t="str">
        <f t="shared" si="67"/>
        <v>mayo</v>
      </c>
      <c r="C756" t="s">
        <v>290</v>
      </c>
      <c r="D756" t="s">
        <v>291</v>
      </c>
      <c r="E756" t="str">
        <f>+VLOOKUP(F756,'[1]DIVIPOLA MPIO'!$A$5:$B$1125,2,0)</f>
        <v>Valle del Cauca</v>
      </c>
      <c r="F756" t="s">
        <v>390</v>
      </c>
      <c r="G756" t="s">
        <v>297</v>
      </c>
      <c r="H756" t="s">
        <v>299</v>
      </c>
      <c r="I756" t="s">
        <v>295</v>
      </c>
      <c r="J756" t="s">
        <v>98</v>
      </c>
      <c r="K756" s="2">
        <v>2</v>
      </c>
      <c r="L756" s="2">
        <v>27</v>
      </c>
      <c r="M756" s="16">
        <v>207</v>
      </c>
      <c r="N756" s="29">
        <f t="shared" si="68"/>
        <v>3</v>
      </c>
      <c r="O756" s="30" t="str">
        <f t="shared" si="69"/>
        <v>20</v>
      </c>
      <c r="P756" s="30" t="str">
        <f t="shared" si="70"/>
        <v>7</v>
      </c>
      <c r="Q756" s="31">
        <f t="shared" si="71"/>
        <v>1207</v>
      </c>
      <c r="R756" s="31">
        <f t="shared" si="72"/>
        <v>20.116666666666667</v>
      </c>
      <c r="U756" s="28"/>
      <c r="V756" s="28"/>
      <c r="W756" s="8"/>
      <c r="X756" s="6"/>
    </row>
    <row r="757" spans="1:24">
      <c r="A757" s="32">
        <v>45413</v>
      </c>
      <c r="B757" s="1" t="str">
        <f t="shared" si="67"/>
        <v>mayo</v>
      </c>
      <c r="C757" t="s">
        <v>290</v>
      </c>
      <c r="D757" t="s">
        <v>291</v>
      </c>
      <c r="E757" t="str">
        <f>+VLOOKUP(F757,'[1]DIVIPOLA MPIO'!$A$5:$B$1125,2,0)</f>
        <v>Valle del Cauca</v>
      </c>
      <c r="F757" t="s">
        <v>390</v>
      </c>
      <c r="G757" t="s">
        <v>297</v>
      </c>
      <c r="H757" t="s">
        <v>296</v>
      </c>
      <c r="I757" t="s">
        <v>295</v>
      </c>
      <c r="J757" t="s">
        <v>123</v>
      </c>
      <c r="K757" s="2">
        <v>2</v>
      </c>
      <c r="L757" s="2">
        <v>35</v>
      </c>
      <c r="M757" s="16">
        <v>209</v>
      </c>
      <c r="N757" s="29">
        <f t="shared" si="68"/>
        <v>3</v>
      </c>
      <c r="O757" s="30" t="str">
        <f t="shared" si="69"/>
        <v>20</v>
      </c>
      <c r="P757" s="30" t="str">
        <f t="shared" si="70"/>
        <v>9</v>
      </c>
      <c r="Q757" s="31">
        <f t="shared" si="71"/>
        <v>1209</v>
      </c>
      <c r="R757" s="31">
        <f t="shared" si="72"/>
        <v>20.149999999999999</v>
      </c>
      <c r="U757" s="28"/>
      <c r="V757" s="28"/>
      <c r="W757" s="8"/>
      <c r="X757" s="6"/>
    </row>
    <row r="758" spans="1:24">
      <c r="A758" s="32">
        <v>45413</v>
      </c>
      <c r="B758" s="1" t="str">
        <f t="shared" si="67"/>
        <v>mayo</v>
      </c>
      <c r="C758" t="s">
        <v>290</v>
      </c>
      <c r="D758" t="s">
        <v>291</v>
      </c>
      <c r="E758" t="str">
        <f>+VLOOKUP(F758,'[1]DIVIPOLA MPIO'!$A$5:$B$1125,2,0)</f>
        <v>Valle del Cauca</v>
      </c>
      <c r="F758" t="s">
        <v>390</v>
      </c>
      <c r="G758" t="s">
        <v>297</v>
      </c>
      <c r="H758" t="s">
        <v>296</v>
      </c>
      <c r="I758" t="s">
        <v>295</v>
      </c>
      <c r="J758" t="s">
        <v>98</v>
      </c>
      <c r="K758" s="2">
        <v>3</v>
      </c>
      <c r="L758" s="2">
        <v>50</v>
      </c>
      <c r="M758" s="16">
        <v>31</v>
      </c>
      <c r="N758" s="29">
        <f t="shared" si="68"/>
        <v>2</v>
      </c>
      <c r="O758" s="30" t="str">
        <f t="shared" si="69"/>
        <v>31</v>
      </c>
      <c r="P758" s="30">
        <f t="shared" si="70"/>
        <v>0</v>
      </c>
      <c r="Q758" s="31">
        <f t="shared" si="71"/>
        <v>1860</v>
      </c>
      <c r="R758" s="31">
        <f t="shared" si="72"/>
        <v>31</v>
      </c>
      <c r="U758" s="28"/>
      <c r="V758" s="28"/>
      <c r="W758" s="8"/>
      <c r="X758" s="6"/>
    </row>
    <row r="759" spans="1:24">
      <c r="A759" s="32">
        <v>45413</v>
      </c>
      <c r="B759" s="1" t="str">
        <f t="shared" si="67"/>
        <v>mayo</v>
      </c>
      <c r="C759" t="s">
        <v>290</v>
      </c>
      <c r="D759" t="s">
        <v>291</v>
      </c>
      <c r="E759" t="str">
        <f>+VLOOKUP(F759,'[1]DIVIPOLA MPIO'!$A$5:$B$1125,2,0)</f>
        <v>Valle del Cauca</v>
      </c>
      <c r="F759" t="s">
        <v>95</v>
      </c>
      <c r="G759" t="s">
        <v>297</v>
      </c>
      <c r="H759" t="s">
        <v>299</v>
      </c>
      <c r="I759" t="s">
        <v>295</v>
      </c>
      <c r="J759" t="s">
        <v>411</v>
      </c>
      <c r="K759" s="2">
        <v>8</v>
      </c>
      <c r="L759" s="2">
        <v>202</v>
      </c>
      <c r="M759" s="16">
        <v>508</v>
      </c>
      <c r="N759" s="29">
        <f t="shared" si="68"/>
        <v>3</v>
      </c>
      <c r="O759" s="30" t="str">
        <f t="shared" si="69"/>
        <v>50</v>
      </c>
      <c r="P759" s="30" t="str">
        <f t="shared" si="70"/>
        <v>8</v>
      </c>
      <c r="Q759" s="31">
        <f t="shared" si="71"/>
        <v>3008</v>
      </c>
      <c r="R759" s="31">
        <f t="shared" si="72"/>
        <v>50.133333333333333</v>
      </c>
      <c r="U759" s="28"/>
      <c r="V759" s="28"/>
      <c r="W759" s="8"/>
      <c r="X759" s="6"/>
    </row>
    <row r="760" spans="1:24">
      <c r="A760" s="32">
        <v>45413</v>
      </c>
      <c r="B760" s="1" t="str">
        <f t="shared" si="67"/>
        <v>mayo</v>
      </c>
      <c r="C760" t="s">
        <v>290</v>
      </c>
      <c r="D760" t="s">
        <v>291</v>
      </c>
      <c r="E760" t="str">
        <f>+VLOOKUP(F760,'[1]DIVIPOLA MPIO'!$A$5:$B$1125,2,0)</f>
        <v>Valle del Cauca</v>
      </c>
      <c r="F760" t="s">
        <v>95</v>
      </c>
      <c r="G760" t="s">
        <v>297</v>
      </c>
      <c r="H760" t="s">
        <v>294</v>
      </c>
      <c r="I760" t="s">
        <v>295</v>
      </c>
      <c r="J760" t="s">
        <v>411</v>
      </c>
      <c r="K760" s="2">
        <v>2</v>
      </c>
      <c r="L760" s="2">
        <v>59</v>
      </c>
      <c r="M760" s="16">
        <v>155</v>
      </c>
      <c r="N760" s="29">
        <f t="shared" si="68"/>
        <v>3</v>
      </c>
      <c r="O760" s="30" t="str">
        <f t="shared" si="69"/>
        <v>15</v>
      </c>
      <c r="P760" s="30" t="str">
        <f t="shared" si="70"/>
        <v>5</v>
      </c>
      <c r="Q760" s="31">
        <f t="shared" si="71"/>
        <v>905</v>
      </c>
      <c r="R760" s="31">
        <f t="shared" si="72"/>
        <v>15.083333333333334</v>
      </c>
      <c r="U760" s="28"/>
      <c r="V760" s="28"/>
      <c r="W760" s="8"/>
      <c r="X760" s="6"/>
    </row>
    <row r="761" spans="1:24">
      <c r="A761" s="32">
        <v>45413</v>
      </c>
      <c r="B761" s="1" t="str">
        <f t="shared" si="67"/>
        <v>mayo</v>
      </c>
      <c r="C761" t="s">
        <v>290</v>
      </c>
      <c r="D761" t="s">
        <v>291</v>
      </c>
      <c r="E761" t="str">
        <f>+VLOOKUP(F761,'[1]DIVIPOLA MPIO'!$A$5:$B$1125,2,0)</f>
        <v>Valle del Cauca</v>
      </c>
      <c r="F761" t="s">
        <v>95</v>
      </c>
      <c r="G761" t="s">
        <v>297</v>
      </c>
      <c r="H761" t="s">
        <v>296</v>
      </c>
      <c r="I761" t="s">
        <v>295</v>
      </c>
      <c r="J761" t="s">
        <v>411</v>
      </c>
      <c r="K761" s="2">
        <v>8</v>
      </c>
      <c r="L761" s="2">
        <v>144</v>
      </c>
      <c r="M761" s="16">
        <v>556</v>
      </c>
      <c r="N761" s="29">
        <f t="shared" si="68"/>
        <v>3</v>
      </c>
      <c r="O761" s="30" t="str">
        <f t="shared" si="69"/>
        <v>55</v>
      </c>
      <c r="P761" s="30" t="str">
        <f t="shared" si="70"/>
        <v>6</v>
      </c>
      <c r="Q761" s="31">
        <f t="shared" si="71"/>
        <v>3306</v>
      </c>
      <c r="R761" s="31">
        <f t="shared" si="72"/>
        <v>55.1</v>
      </c>
      <c r="U761" s="28"/>
      <c r="V761" s="28"/>
      <c r="W761" s="8"/>
      <c r="X761" s="6"/>
    </row>
    <row r="762" spans="1:24">
      <c r="A762" s="32">
        <v>45413</v>
      </c>
      <c r="B762" s="1" t="str">
        <f t="shared" si="67"/>
        <v>mayo</v>
      </c>
      <c r="C762" t="s">
        <v>290</v>
      </c>
      <c r="D762" t="s">
        <v>291</v>
      </c>
      <c r="E762" t="str">
        <f>+VLOOKUP(F762,'[1]DIVIPOLA MPIO'!$A$5:$B$1125,2,0)</f>
        <v>Valle del Cauca</v>
      </c>
      <c r="F762" t="s">
        <v>95</v>
      </c>
      <c r="G762" t="s">
        <v>297</v>
      </c>
      <c r="H762" t="s">
        <v>296</v>
      </c>
      <c r="I762" t="s">
        <v>295</v>
      </c>
      <c r="J762" t="s">
        <v>98</v>
      </c>
      <c r="K762" s="2">
        <v>2</v>
      </c>
      <c r="L762" s="2">
        <v>30</v>
      </c>
      <c r="M762" s="16">
        <v>56</v>
      </c>
      <c r="N762" s="29">
        <f t="shared" si="68"/>
        <v>2</v>
      </c>
      <c r="O762" s="30" t="str">
        <f t="shared" si="69"/>
        <v>56</v>
      </c>
      <c r="P762" s="30">
        <f t="shared" si="70"/>
        <v>0</v>
      </c>
      <c r="Q762" s="31">
        <f t="shared" si="71"/>
        <v>3360</v>
      </c>
      <c r="R762" s="31">
        <f t="shared" si="72"/>
        <v>56</v>
      </c>
      <c r="U762" s="28"/>
      <c r="V762" s="28"/>
      <c r="W762" s="8"/>
      <c r="X762" s="6"/>
    </row>
    <row r="763" spans="1:24">
      <c r="A763" s="32">
        <v>45413</v>
      </c>
      <c r="B763" s="1" t="str">
        <f t="shared" si="67"/>
        <v>mayo</v>
      </c>
      <c r="C763" t="s">
        <v>290</v>
      </c>
      <c r="D763" t="s">
        <v>291</v>
      </c>
      <c r="E763" t="str">
        <f>+VLOOKUP(F763,'[1]DIVIPOLA MPIO'!$A$5:$B$1125,2,0)</f>
        <v>Quindio</v>
      </c>
      <c r="F763" t="s">
        <v>391</v>
      </c>
      <c r="G763" t="s">
        <v>297</v>
      </c>
      <c r="H763" t="s">
        <v>299</v>
      </c>
      <c r="I763" t="s">
        <v>295</v>
      </c>
      <c r="J763" t="s">
        <v>123</v>
      </c>
      <c r="K763" s="2">
        <v>4</v>
      </c>
      <c r="L763" s="2">
        <v>55</v>
      </c>
      <c r="M763" s="16">
        <v>355</v>
      </c>
      <c r="N763" s="29">
        <f t="shared" si="68"/>
        <v>3</v>
      </c>
      <c r="O763" s="30" t="str">
        <f t="shared" si="69"/>
        <v>35</v>
      </c>
      <c r="P763" s="30" t="str">
        <f t="shared" si="70"/>
        <v>5</v>
      </c>
      <c r="Q763" s="31">
        <f t="shared" si="71"/>
        <v>2105</v>
      </c>
      <c r="R763" s="31">
        <f t="shared" si="72"/>
        <v>35.083333333333336</v>
      </c>
      <c r="U763" s="28"/>
      <c r="V763" s="28"/>
      <c r="W763" s="8"/>
      <c r="X763" s="6"/>
    </row>
    <row r="764" spans="1:24">
      <c r="A764" s="32">
        <v>45413</v>
      </c>
      <c r="B764" s="1" t="str">
        <f t="shared" si="67"/>
        <v>mayo</v>
      </c>
      <c r="C764" t="s">
        <v>290</v>
      </c>
      <c r="D764" t="s">
        <v>291</v>
      </c>
      <c r="E764" t="str">
        <f>+VLOOKUP(F764,'[1]DIVIPOLA MPIO'!$A$5:$B$1125,2,0)</f>
        <v>Antioquia</v>
      </c>
      <c r="F764" t="s">
        <v>461</v>
      </c>
      <c r="G764" t="s">
        <v>297</v>
      </c>
      <c r="H764" t="s">
        <v>299</v>
      </c>
      <c r="I764" t="s">
        <v>295</v>
      </c>
      <c r="J764" t="s">
        <v>411</v>
      </c>
      <c r="K764" s="2">
        <v>1</v>
      </c>
      <c r="L764" s="2">
        <v>47</v>
      </c>
      <c r="M764" s="16">
        <v>58</v>
      </c>
      <c r="N764" s="29">
        <f t="shared" si="68"/>
        <v>2</v>
      </c>
      <c r="O764" s="30" t="str">
        <f t="shared" si="69"/>
        <v>58</v>
      </c>
      <c r="P764" s="30">
        <f t="shared" si="70"/>
        <v>0</v>
      </c>
      <c r="Q764" s="31">
        <f t="shared" si="71"/>
        <v>3480</v>
      </c>
      <c r="R764" s="31">
        <f t="shared" si="72"/>
        <v>58</v>
      </c>
      <c r="U764" s="28"/>
      <c r="V764" s="28"/>
      <c r="W764" s="8"/>
      <c r="X764" s="6"/>
    </row>
    <row r="765" spans="1:24">
      <c r="A765" s="32">
        <v>45413</v>
      </c>
      <c r="B765" s="1" t="str">
        <f t="shared" si="67"/>
        <v>mayo</v>
      </c>
      <c r="C765" t="s">
        <v>290</v>
      </c>
      <c r="D765" t="s">
        <v>291</v>
      </c>
      <c r="E765" t="str">
        <f>+VLOOKUP(F765,'[1]DIVIPOLA MPIO'!$A$5:$B$1125,2,0)</f>
        <v>Antioquia</v>
      </c>
      <c r="F765" t="s">
        <v>461</v>
      </c>
      <c r="G765" t="s">
        <v>297</v>
      </c>
      <c r="H765" t="s">
        <v>294</v>
      </c>
      <c r="I765" t="s">
        <v>295</v>
      </c>
      <c r="J765" t="s">
        <v>411</v>
      </c>
      <c r="K765" s="2">
        <v>4</v>
      </c>
      <c r="L765" s="2">
        <v>74</v>
      </c>
      <c r="M765" s="16">
        <v>217</v>
      </c>
      <c r="N765" s="29">
        <f t="shared" si="68"/>
        <v>3</v>
      </c>
      <c r="O765" s="30" t="str">
        <f t="shared" si="69"/>
        <v>21</v>
      </c>
      <c r="P765" s="30" t="str">
        <f t="shared" si="70"/>
        <v>7</v>
      </c>
      <c r="Q765" s="31">
        <f t="shared" si="71"/>
        <v>1267</v>
      </c>
      <c r="R765" s="31">
        <f t="shared" si="72"/>
        <v>21.116666666666667</v>
      </c>
      <c r="U765" s="28"/>
      <c r="V765" s="28"/>
      <c r="W765" s="8"/>
      <c r="X765" s="6"/>
    </row>
    <row r="766" spans="1:24">
      <c r="A766" s="32">
        <v>45413</v>
      </c>
      <c r="B766" s="1" t="str">
        <f t="shared" si="67"/>
        <v>mayo</v>
      </c>
      <c r="C766" t="s">
        <v>290</v>
      </c>
      <c r="D766" t="s">
        <v>291</v>
      </c>
      <c r="E766" t="str">
        <f>+VLOOKUP(F766,'[1]DIVIPOLA MPIO'!$A$5:$B$1125,2,0)</f>
        <v>Antioquia</v>
      </c>
      <c r="F766" t="s">
        <v>461</v>
      </c>
      <c r="G766" t="s">
        <v>297</v>
      </c>
      <c r="H766" t="s">
        <v>296</v>
      </c>
      <c r="I766" t="s">
        <v>295</v>
      </c>
      <c r="J766" t="s">
        <v>411</v>
      </c>
      <c r="K766" s="2">
        <v>1</v>
      </c>
      <c r="L766" s="2">
        <v>19</v>
      </c>
      <c r="M766" s="16">
        <v>46</v>
      </c>
      <c r="N766" s="29">
        <f t="shared" si="68"/>
        <v>2</v>
      </c>
      <c r="O766" s="30" t="str">
        <f t="shared" si="69"/>
        <v>46</v>
      </c>
      <c r="P766" s="30">
        <f t="shared" si="70"/>
        <v>0</v>
      </c>
      <c r="Q766" s="31">
        <f t="shared" si="71"/>
        <v>2760</v>
      </c>
      <c r="R766" s="31">
        <f t="shared" si="72"/>
        <v>46</v>
      </c>
      <c r="U766" s="28"/>
      <c r="V766" s="28"/>
      <c r="W766" s="8"/>
      <c r="X766" s="6"/>
    </row>
    <row r="767" spans="1:24">
      <c r="A767" s="32">
        <v>45413</v>
      </c>
      <c r="B767" s="1" t="str">
        <f t="shared" si="67"/>
        <v>mayo</v>
      </c>
      <c r="C767" t="s">
        <v>290</v>
      </c>
      <c r="D767" t="s">
        <v>291</v>
      </c>
      <c r="E767" t="str">
        <f>+VLOOKUP(F767,'[1]DIVIPOLA MPIO'!$A$5:$B$1125,2,0)</f>
        <v>Boyacá</v>
      </c>
      <c r="F767" t="s">
        <v>327</v>
      </c>
      <c r="G767" t="s">
        <v>297</v>
      </c>
      <c r="H767" t="s">
        <v>294</v>
      </c>
      <c r="I767" t="s">
        <v>295</v>
      </c>
      <c r="J767" t="s">
        <v>411</v>
      </c>
      <c r="K767" s="2">
        <v>1</v>
      </c>
      <c r="L767" s="2">
        <v>20</v>
      </c>
      <c r="M767" s="16">
        <v>46</v>
      </c>
      <c r="N767" s="29">
        <f t="shared" si="68"/>
        <v>2</v>
      </c>
      <c r="O767" s="30" t="str">
        <f t="shared" si="69"/>
        <v>46</v>
      </c>
      <c r="P767" s="30">
        <f t="shared" si="70"/>
        <v>0</v>
      </c>
      <c r="Q767" s="31">
        <f t="shared" si="71"/>
        <v>2760</v>
      </c>
      <c r="R767" s="31">
        <f t="shared" si="72"/>
        <v>46</v>
      </c>
      <c r="U767" s="28"/>
      <c r="V767" s="28"/>
      <c r="W767" s="8"/>
      <c r="X767" s="6"/>
    </row>
    <row r="768" spans="1:24">
      <c r="A768" s="32">
        <v>45413</v>
      </c>
      <c r="B768" s="1" t="str">
        <f t="shared" si="67"/>
        <v>mayo</v>
      </c>
      <c r="C768" t="s">
        <v>290</v>
      </c>
      <c r="D768" t="s">
        <v>291</v>
      </c>
      <c r="E768" t="str">
        <f>+VLOOKUP(F768,'[1]DIVIPOLA MPIO'!$A$5:$B$1125,2,0)</f>
        <v>Boyacá</v>
      </c>
      <c r="F768" t="s">
        <v>327</v>
      </c>
      <c r="G768" t="s">
        <v>297</v>
      </c>
      <c r="H768" t="s">
        <v>296</v>
      </c>
      <c r="I768" t="s">
        <v>295</v>
      </c>
      <c r="J768" t="s">
        <v>411</v>
      </c>
      <c r="K768" s="2">
        <v>4</v>
      </c>
      <c r="L768" s="2">
        <v>70</v>
      </c>
      <c r="M768" s="16">
        <v>226</v>
      </c>
      <c r="N768" s="29">
        <f t="shared" si="68"/>
        <v>3</v>
      </c>
      <c r="O768" s="30" t="str">
        <f t="shared" si="69"/>
        <v>22</v>
      </c>
      <c r="P768" s="30" t="str">
        <f t="shared" si="70"/>
        <v>6</v>
      </c>
      <c r="Q768" s="31">
        <f t="shared" si="71"/>
        <v>1326</v>
      </c>
      <c r="R768" s="31">
        <f t="shared" si="72"/>
        <v>22.1</v>
      </c>
      <c r="U768" s="28"/>
      <c r="V768" s="28"/>
      <c r="W768" s="8"/>
      <c r="X768" s="6"/>
    </row>
    <row r="769" spans="1:24">
      <c r="A769" s="32">
        <v>45413</v>
      </c>
      <c r="B769" s="1" t="str">
        <f t="shared" si="67"/>
        <v>mayo</v>
      </c>
      <c r="C769" t="s">
        <v>290</v>
      </c>
      <c r="D769" t="s">
        <v>291</v>
      </c>
      <c r="E769" t="str">
        <f>+VLOOKUP(F769,'[1]DIVIPOLA MPIO'!$A$5:$B$1125,2,0)</f>
        <v>Risaralda</v>
      </c>
      <c r="F769" t="s">
        <v>301</v>
      </c>
      <c r="G769" t="s">
        <v>293</v>
      </c>
      <c r="H769" t="s">
        <v>294</v>
      </c>
      <c r="I769" t="s">
        <v>295</v>
      </c>
      <c r="J769" t="s">
        <v>411</v>
      </c>
      <c r="K769" s="2">
        <v>1</v>
      </c>
      <c r="L769" s="2">
        <v>18</v>
      </c>
      <c r="M769" s="16">
        <v>12</v>
      </c>
      <c r="N769" s="29">
        <f t="shared" si="68"/>
        <v>2</v>
      </c>
      <c r="O769" s="30" t="str">
        <f t="shared" si="69"/>
        <v>12</v>
      </c>
      <c r="P769" s="30">
        <f t="shared" si="70"/>
        <v>0</v>
      </c>
      <c r="Q769" s="31">
        <f t="shared" si="71"/>
        <v>720</v>
      </c>
      <c r="R769" s="31">
        <f t="shared" si="72"/>
        <v>12</v>
      </c>
      <c r="U769" s="28"/>
      <c r="V769" s="28"/>
      <c r="W769" s="8"/>
      <c r="X769" s="6"/>
    </row>
    <row r="770" spans="1:24">
      <c r="A770" s="32">
        <v>45413</v>
      </c>
      <c r="B770" s="1" t="str">
        <f t="shared" si="67"/>
        <v>mayo</v>
      </c>
      <c r="C770" t="s">
        <v>290</v>
      </c>
      <c r="D770" t="s">
        <v>291</v>
      </c>
      <c r="E770" t="str">
        <f>+VLOOKUP(F770,'[1]DIVIPOLA MPIO'!$A$5:$B$1125,2,0)</f>
        <v>Risaralda</v>
      </c>
      <c r="F770" t="s">
        <v>301</v>
      </c>
      <c r="G770" t="s">
        <v>297</v>
      </c>
      <c r="H770" t="s">
        <v>299</v>
      </c>
      <c r="I770" t="s">
        <v>295</v>
      </c>
      <c r="J770" t="s">
        <v>411</v>
      </c>
      <c r="K770" s="2">
        <v>1</v>
      </c>
      <c r="L770" s="2">
        <v>31</v>
      </c>
      <c r="M770" s="16">
        <v>219</v>
      </c>
      <c r="N770" s="29">
        <f t="shared" si="68"/>
        <v>3</v>
      </c>
      <c r="O770" s="30" t="str">
        <f t="shared" si="69"/>
        <v>21</v>
      </c>
      <c r="P770" s="30" t="str">
        <f t="shared" si="70"/>
        <v>9</v>
      </c>
      <c r="Q770" s="31">
        <f t="shared" si="71"/>
        <v>1269</v>
      </c>
      <c r="R770" s="31">
        <f t="shared" si="72"/>
        <v>21.15</v>
      </c>
      <c r="U770" s="28"/>
      <c r="V770" s="28"/>
      <c r="W770" s="8"/>
      <c r="X770" s="6"/>
    </row>
    <row r="771" spans="1:24">
      <c r="A771" s="32">
        <v>45413</v>
      </c>
      <c r="B771" s="1" t="str">
        <f t="shared" ref="B771:B834" si="73">TEXT(A771,"mmmm")</f>
        <v>mayo</v>
      </c>
      <c r="C771" t="s">
        <v>290</v>
      </c>
      <c r="D771" t="s">
        <v>291</v>
      </c>
      <c r="E771" t="str">
        <f>+VLOOKUP(F771,'[1]DIVIPOLA MPIO'!$A$5:$B$1125,2,0)</f>
        <v>Risaralda</v>
      </c>
      <c r="F771" t="s">
        <v>301</v>
      </c>
      <c r="G771" t="s">
        <v>297</v>
      </c>
      <c r="H771" t="s">
        <v>296</v>
      </c>
      <c r="I771" t="s">
        <v>295</v>
      </c>
      <c r="J771" t="s">
        <v>123</v>
      </c>
      <c r="K771" s="2">
        <v>4</v>
      </c>
      <c r="L771" s="2">
        <v>62</v>
      </c>
      <c r="M771" s="16">
        <v>387</v>
      </c>
      <c r="N771" s="29">
        <f t="shared" ref="N771:N834" si="74">LEN($M771)</f>
        <v>3</v>
      </c>
      <c r="O771" s="30" t="str">
        <f t="shared" ref="O771:O834" si="75">IF(N771="1",$M771,IF(N771=2,LEFT($M771,2),LEFT($M771,2)))</f>
        <v>38</v>
      </c>
      <c r="P771" s="30" t="str">
        <f t="shared" ref="P771:P834" si="76">IF(N771&lt;=2,0,MID($M771,3,3))</f>
        <v>7</v>
      </c>
      <c r="Q771" s="31">
        <f t="shared" ref="Q771:Q834" si="77">(O771*60)+P771</f>
        <v>2287</v>
      </c>
      <c r="R771" s="31">
        <f t="shared" ref="R771:R834" si="78">+Q771/60</f>
        <v>38.116666666666667</v>
      </c>
      <c r="U771" s="28"/>
      <c r="V771" s="28"/>
      <c r="W771" s="8"/>
      <c r="X771" s="6"/>
    </row>
    <row r="772" spans="1:24">
      <c r="A772" s="32">
        <v>45413</v>
      </c>
      <c r="B772" s="1" t="str">
        <f t="shared" si="73"/>
        <v>mayo</v>
      </c>
      <c r="C772" t="s">
        <v>290</v>
      </c>
      <c r="D772" t="s">
        <v>291</v>
      </c>
      <c r="E772" t="str">
        <f>+VLOOKUP(F772,'[1]DIVIPOLA MPIO'!$A$5:$B$1125,2,0)</f>
        <v>Valle del Cauca</v>
      </c>
      <c r="F772" t="s">
        <v>468</v>
      </c>
      <c r="G772" t="s">
        <v>297</v>
      </c>
      <c r="H772" t="s">
        <v>299</v>
      </c>
      <c r="I772" t="s">
        <v>295</v>
      </c>
      <c r="J772" t="s">
        <v>411</v>
      </c>
      <c r="K772" s="2">
        <v>4</v>
      </c>
      <c r="L772" s="2">
        <v>134</v>
      </c>
      <c r="M772" s="16">
        <v>172</v>
      </c>
      <c r="N772" s="29">
        <f t="shared" si="74"/>
        <v>3</v>
      </c>
      <c r="O772" s="30" t="str">
        <f t="shared" si="75"/>
        <v>17</v>
      </c>
      <c r="P772" s="30" t="str">
        <f t="shared" si="76"/>
        <v>2</v>
      </c>
      <c r="Q772" s="31">
        <f t="shared" si="77"/>
        <v>1022</v>
      </c>
      <c r="R772" s="31">
        <f t="shared" si="78"/>
        <v>17.033333333333335</v>
      </c>
      <c r="U772" s="28"/>
      <c r="V772" s="28"/>
      <c r="W772" s="8"/>
      <c r="X772" s="6"/>
    </row>
    <row r="773" spans="1:24">
      <c r="A773" s="32">
        <v>45413</v>
      </c>
      <c r="B773" s="1" t="str">
        <f t="shared" si="73"/>
        <v>mayo</v>
      </c>
      <c r="C773" t="s">
        <v>290</v>
      </c>
      <c r="D773" t="s">
        <v>291</v>
      </c>
      <c r="E773" t="str">
        <f>+VLOOKUP(F773,'[1]DIVIPOLA MPIO'!$A$5:$B$1125,2,0)</f>
        <v>Valle del Cauca</v>
      </c>
      <c r="F773" t="s">
        <v>468</v>
      </c>
      <c r="G773" t="s">
        <v>297</v>
      </c>
      <c r="H773" t="s">
        <v>299</v>
      </c>
      <c r="I773" t="s">
        <v>295</v>
      </c>
      <c r="J773" t="s">
        <v>123</v>
      </c>
      <c r="K773" s="2">
        <v>6</v>
      </c>
      <c r="L773" s="2">
        <v>90</v>
      </c>
      <c r="M773" s="16">
        <v>229</v>
      </c>
      <c r="N773" s="29">
        <f t="shared" si="74"/>
        <v>3</v>
      </c>
      <c r="O773" s="30" t="str">
        <f t="shared" si="75"/>
        <v>22</v>
      </c>
      <c r="P773" s="30" t="str">
        <f t="shared" si="76"/>
        <v>9</v>
      </c>
      <c r="Q773" s="31">
        <f t="shared" si="77"/>
        <v>1329</v>
      </c>
      <c r="R773" s="31">
        <f t="shared" si="78"/>
        <v>22.15</v>
      </c>
      <c r="U773" s="28"/>
      <c r="V773" s="28"/>
      <c r="W773" s="8"/>
      <c r="X773" s="6"/>
    </row>
    <row r="774" spans="1:24">
      <c r="A774" s="32">
        <v>45413</v>
      </c>
      <c r="B774" s="1" t="str">
        <f t="shared" si="73"/>
        <v>mayo</v>
      </c>
      <c r="C774" t="s">
        <v>290</v>
      </c>
      <c r="D774" t="s">
        <v>291</v>
      </c>
      <c r="E774" t="str">
        <f>+VLOOKUP(F774,'[1]DIVIPOLA MPIO'!$A$5:$B$1125,2,0)</f>
        <v>Valle del Cauca</v>
      </c>
      <c r="F774" t="s">
        <v>468</v>
      </c>
      <c r="G774" t="s">
        <v>297</v>
      </c>
      <c r="H774" t="s">
        <v>294</v>
      </c>
      <c r="I774" t="s">
        <v>295</v>
      </c>
      <c r="J774" t="s">
        <v>411</v>
      </c>
      <c r="K774" s="2">
        <v>18</v>
      </c>
      <c r="L774" s="2">
        <v>316</v>
      </c>
      <c r="M774" s="16">
        <v>694</v>
      </c>
      <c r="N774" s="29">
        <f t="shared" si="74"/>
        <v>3</v>
      </c>
      <c r="O774" s="30" t="str">
        <f t="shared" si="75"/>
        <v>69</v>
      </c>
      <c r="P774" s="30" t="str">
        <f t="shared" si="76"/>
        <v>4</v>
      </c>
      <c r="Q774" s="31">
        <f t="shared" si="77"/>
        <v>4144</v>
      </c>
      <c r="R774" s="31">
        <f t="shared" si="78"/>
        <v>69.066666666666663</v>
      </c>
      <c r="U774" s="28"/>
      <c r="V774" s="28"/>
      <c r="W774" s="8"/>
      <c r="X774" s="6"/>
    </row>
    <row r="775" spans="1:24">
      <c r="A775" s="32">
        <v>45413</v>
      </c>
      <c r="B775" s="1" t="str">
        <f t="shared" si="73"/>
        <v>mayo</v>
      </c>
      <c r="C775" t="s">
        <v>290</v>
      </c>
      <c r="D775" t="s">
        <v>291</v>
      </c>
      <c r="E775" t="str">
        <f>+VLOOKUP(F775,'[1]DIVIPOLA MPIO'!$A$5:$B$1125,2,0)</f>
        <v>Valle del Cauca</v>
      </c>
      <c r="F775" t="s">
        <v>468</v>
      </c>
      <c r="G775" t="s">
        <v>297</v>
      </c>
      <c r="H775" t="s">
        <v>296</v>
      </c>
      <c r="I775" t="s">
        <v>295</v>
      </c>
      <c r="J775" t="s">
        <v>411</v>
      </c>
      <c r="K775" s="2">
        <v>13</v>
      </c>
      <c r="L775" s="2">
        <v>254</v>
      </c>
      <c r="M775" s="16">
        <v>531</v>
      </c>
      <c r="N775" s="29">
        <f t="shared" si="74"/>
        <v>3</v>
      </c>
      <c r="O775" s="30" t="str">
        <f t="shared" si="75"/>
        <v>53</v>
      </c>
      <c r="P775" s="30" t="str">
        <f t="shared" si="76"/>
        <v>1</v>
      </c>
      <c r="Q775" s="31">
        <f t="shared" si="77"/>
        <v>3181</v>
      </c>
      <c r="R775" s="31">
        <f t="shared" si="78"/>
        <v>53.016666666666666</v>
      </c>
      <c r="U775" s="28"/>
      <c r="V775" s="28"/>
      <c r="W775" s="8"/>
      <c r="X775" s="6"/>
    </row>
    <row r="776" spans="1:24">
      <c r="A776" s="32">
        <v>45413</v>
      </c>
      <c r="B776" s="1" t="str">
        <f t="shared" si="73"/>
        <v>mayo</v>
      </c>
      <c r="C776" t="s">
        <v>290</v>
      </c>
      <c r="D776" t="s">
        <v>291</v>
      </c>
      <c r="E776" t="str">
        <f>+VLOOKUP(F776,'[1]DIVIPOLA MPIO'!$A$5:$B$1125,2,0)</f>
        <v>Risaralda</v>
      </c>
      <c r="F776" t="s">
        <v>303</v>
      </c>
      <c r="G776" t="s">
        <v>297</v>
      </c>
      <c r="H776" t="s">
        <v>299</v>
      </c>
      <c r="I776" t="s">
        <v>295</v>
      </c>
      <c r="J776" t="s">
        <v>123</v>
      </c>
      <c r="K776" s="2">
        <v>3</v>
      </c>
      <c r="L776" s="2">
        <v>45</v>
      </c>
      <c r="M776" s="16">
        <v>318</v>
      </c>
      <c r="N776" s="29">
        <f t="shared" si="74"/>
        <v>3</v>
      </c>
      <c r="O776" s="30" t="str">
        <f t="shared" si="75"/>
        <v>31</v>
      </c>
      <c r="P776" s="30" t="str">
        <f t="shared" si="76"/>
        <v>8</v>
      </c>
      <c r="Q776" s="31">
        <f t="shared" si="77"/>
        <v>1868</v>
      </c>
      <c r="R776" s="31">
        <f t="shared" si="78"/>
        <v>31.133333333333333</v>
      </c>
      <c r="U776" s="28"/>
      <c r="V776" s="28"/>
      <c r="W776" s="8"/>
      <c r="X776" s="6"/>
    </row>
    <row r="777" spans="1:24">
      <c r="A777" s="32">
        <v>45413</v>
      </c>
      <c r="B777" s="1" t="str">
        <f t="shared" si="73"/>
        <v>mayo</v>
      </c>
      <c r="C777" t="s">
        <v>290</v>
      </c>
      <c r="D777" t="s">
        <v>291</v>
      </c>
      <c r="E777" t="str">
        <f>+VLOOKUP(F777,'[1]DIVIPOLA MPIO'!$A$5:$B$1125,2,0)</f>
        <v>Risaralda</v>
      </c>
      <c r="F777" t="s">
        <v>303</v>
      </c>
      <c r="G777" t="s">
        <v>297</v>
      </c>
      <c r="H777" t="s">
        <v>299</v>
      </c>
      <c r="I777" t="s">
        <v>295</v>
      </c>
      <c r="J777" t="s">
        <v>98</v>
      </c>
      <c r="K777" s="2">
        <v>1</v>
      </c>
      <c r="L777" s="2">
        <v>10</v>
      </c>
      <c r="M777" s="16">
        <v>5</v>
      </c>
      <c r="N777" s="29">
        <f t="shared" si="74"/>
        <v>1</v>
      </c>
      <c r="O777" s="30" t="str">
        <f t="shared" si="75"/>
        <v>5</v>
      </c>
      <c r="P777" s="30">
        <f t="shared" si="76"/>
        <v>0</v>
      </c>
      <c r="Q777" s="31">
        <f t="shared" si="77"/>
        <v>300</v>
      </c>
      <c r="R777" s="31">
        <f t="shared" si="78"/>
        <v>5</v>
      </c>
      <c r="U777" s="28"/>
      <c r="V777" s="28"/>
      <c r="W777" s="8"/>
      <c r="X777" s="6"/>
    </row>
    <row r="778" spans="1:24">
      <c r="A778" s="32">
        <v>45413</v>
      </c>
      <c r="B778" s="1" t="str">
        <f t="shared" si="73"/>
        <v>mayo</v>
      </c>
      <c r="C778" t="s">
        <v>290</v>
      </c>
      <c r="D778" t="s">
        <v>291</v>
      </c>
      <c r="E778" t="str">
        <f>+VLOOKUP(F778,'[1]DIVIPOLA MPIO'!$A$5:$B$1125,2,0)</f>
        <v>Risaralda</v>
      </c>
      <c r="F778" t="s">
        <v>303</v>
      </c>
      <c r="G778" t="s">
        <v>297</v>
      </c>
      <c r="H778" t="s">
        <v>296</v>
      </c>
      <c r="I778" t="s">
        <v>295</v>
      </c>
      <c r="J778" t="s">
        <v>123</v>
      </c>
      <c r="K778" s="2">
        <v>2</v>
      </c>
      <c r="L778" s="2">
        <v>24</v>
      </c>
      <c r="M778" s="16">
        <v>128</v>
      </c>
      <c r="N778" s="29">
        <f t="shared" si="74"/>
        <v>3</v>
      </c>
      <c r="O778" s="30" t="str">
        <f t="shared" si="75"/>
        <v>12</v>
      </c>
      <c r="P778" s="30" t="str">
        <f t="shared" si="76"/>
        <v>8</v>
      </c>
      <c r="Q778" s="31">
        <f t="shared" si="77"/>
        <v>728</v>
      </c>
      <c r="R778" s="31">
        <f t="shared" si="78"/>
        <v>12.133333333333333</v>
      </c>
      <c r="U778" s="28"/>
      <c r="V778" s="28"/>
      <c r="W778" s="8"/>
      <c r="X778" s="6"/>
    </row>
    <row r="779" spans="1:24">
      <c r="A779" s="32">
        <v>45413</v>
      </c>
      <c r="B779" s="1" t="str">
        <f t="shared" si="73"/>
        <v>mayo</v>
      </c>
      <c r="C779" t="s">
        <v>290</v>
      </c>
      <c r="D779" t="s">
        <v>291</v>
      </c>
      <c r="E779" t="str">
        <f>+VLOOKUP(F779,'[1]DIVIPOLA MPIO'!$A$5:$B$1125,2,0)</f>
        <v>Quindio</v>
      </c>
      <c r="F779" t="s">
        <v>393</v>
      </c>
      <c r="G779" t="s">
        <v>297</v>
      </c>
      <c r="H779" t="s">
        <v>299</v>
      </c>
      <c r="I779" t="s">
        <v>295</v>
      </c>
      <c r="J779" t="s">
        <v>123</v>
      </c>
      <c r="K779" s="2">
        <v>3</v>
      </c>
      <c r="L779" s="2">
        <v>47</v>
      </c>
      <c r="M779" s="16">
        <v>231</v>
      </c>
      <c r="N779" s="29">
        <f t="shared" si="74"/>
        <v>3</v>
      </c>
      <c r="O779" s="30" t="str">
        <f t="shared" si="75"/>
        <v>23</v>
      </c>
      <c r="P779" s="30" t="str">
        <f t="shared" si="76"/>
        <v>1</v>
      </c>
      <c r="Q779" s="31">
        <f t="shared" si="77"/>
        <v>1381</v>
      </c>
      <c r="R779" s="31">
        <f t="shared" si="78"/>
        <v>23.016666666666666</v>
      </c>
      <c r="U779" s="28"/>
      <c r="V779" s="28"/>
      <c r="W779" s="8"/>
      <c r="X779" s="6"/>
    </row>
    <row r="780" spans="1:24">
      <c r="A780" s="32">
        <v>45413</v>
      </c>
      <c r="B780" s="1" t="str">
        <f t="shared" si="73"/>
        <v>mayo</v>
      </c>
      <c r="C780" t="s">
        <v>290</v>
      </c>
      <c r="D780" t="s">
        <v>291</v>
      </c>
      <c r="E780" t="str">
        <f>+VLOOKUP(F780,'[1]DIVIPOLA MPIO'!$A$5:$B$1125,2,0)</f>
        <v>Quindio</v>
      </c>
      <c r="F780" t="s">
        <v>393</v>
      </c>
      <c r="G780" t="s">
        <v>297</v>
      </c>
      <c r="H780" t="s">
        <v>296</v>
      </c>
      <c r="I780" t="s">
        <v>295</v>
      </c>
      <c r="J780" t="s">
        <v>123</v>
      </c>
      <c r="K780" s="2">
        <v>5</v>
      </c>
      <c r="L780" s="2">
        <v>70</v>
      </c>
      <c r="M780" s="16">
        <v>361</v>
      </c>
      <c r="N780" s="29">
        <f t="shared" si="74"/>
        <v>3</v>
      </c>
      <c r="O780" s="30" t="str">
        <f t="shared" si="75"/>
        <v>36</v>
      </c>
      <c r="P780" s="30" t="str">
        <f t="shared" si="76"/>
        <v>1</v>
      </c>
      <c r="Q780" s="31">
        <f t="shared" si="77"/>
        <v>2161</v>
      </c>
      <c r="R780" s="31">
        <f t="shared" si="78"/>
        <v>36.016666666666666</v>
      </c>
      <c r="U780" s="28"/>
      <c r="V780" s="28"/>
      <c r="W780" s="8"/>
      <c r="X780" s="6"/>
    </row>
    <row r="781" spans="1:24">
      <c r="A781" s="32">
        <v>45413</v>
      </c>
      <c r="B781" s="1" t="str">
        <f t="shared" si="73"/>
        <v>mayo</v>
      </c>
      <c r="C781" t="s">
        <v>290</v>
      </c>
      <c r="D781" t="s">
        <v>291</v>
      </c>
      <c r="E781" t="str">
        <f>+VLOOKUP(F781,'[1]DIVIPOLA MPIO'!$A$5:$B$1125,2,0)</f>
        <v>Valle del Cauca</v>
      </c>
      <c r="F781" t="s">
        <v>304</v>
      </c>
      <c r="G781" t="s">
        <v>297</v>
      </c>
      <c r="H781" t="s">
        <v>294</v>
      </c>
      <c r="I781" t="s">
        <v>295</v>
      </c>
      <c r="J781" t="s">
        <v>411</v>
      </c>
      <c r="K781" s="2">
        <v>3</v>
      </c>
      <c r="L781" s="2">
        <v>63</v>
      </c>
      <c r="M781" s="16">
        <v>231</v>
      </c>
      <c r="N781" s="29">
        <f t="shared" si="74"/>
        <v>3</v>
      </c>
      <c r="O781" s="30" t="str">
        <f t="shared" si="75"/>
        <v>23</v>
      </c>
      <c r="P781" s="30" t="str">
        <f t="shared" si="76"/>
        <v>1</v>
      </c>
      <c r="Q781" s="31">
        <f t="shared" si="77"/>
        <v>1381</v>
      </c>
      <c r="R781" s="31">
        <f t="shared" si="78"/>
        <v>23.016666666666666</v>
      </c>
      <c r="U781" s="28"/>
      <c r="V781" s="28"/>
      <c r="W781" s="8"/>
      <c r="X781" s="6"/>
    </row>
    <row r="782" spans="1:24">
      <c r="A782" s="32">
        <v>45413</v>
      </c>
      <c r="B782" s="1" t="str">
        <f t="shared" si="73"/>
        <v>mayo</v>
      </c>
      <c r="C782" t="s">
        <v>290</v>
      </c>
      <c r="D782" t="s">
        <v>291</v>
      </c>
      <c r="E782" t="str">
        <f>+VLOOKUP(F782,'[1]DIVIPOLA MPIO'!$A$5:$B$1125,2,0)</f>
        <v>Valle del Cauca</v>
      </c>
      <c r="F782" t="s">
        <v>306</v>
      </c>
      <c r="G782" t="s">
        <v>297</v>
      </c>
      <c r="H782" t="s">
        <v>299</v>
      </c>
      <c r="I782" t="s">
        <v>295</v>
      </c>
      <c r="J782" t="s">
        <v>411</v>
      </c>
      <c r="K782" s="2">
        <v>4</v>
      </c>
      <c r="L782" s="2">
        <v>131</v>
      </c>
      <c r="M782" s="16">
        <v>228</v>
      </c>
      <c r="N782" s="29">
        <f t="shared" si="74"/>
        <v>3</v>
      </c>
      <c r="O782" s="30" t="str">
        <f t="shared" si="75"/>
        <v>22</v>
      </c>
      <c r="P782" s="30" t="str">
        <f t="shared" si="76"/>
        <v>8</v>
      </c>
      <c r="Q782" s="31">
        <f t="shared" si="77"/>
        <v>1328</v>
      </c>
      <c r="R782" s="31">
        <f t="shared" si="78"/>
        <v>22.133333333333333</v>
      </c>
      <c r="U782" s="28"/>
      <c r="V782" s="28"/>
      <c r="W782" s="8"/>
      <c r="X782" s="6"/>
    </row>
    <row r="783" spans="1:24">
      <c r="A783" s="32">
        <v>45413</v>
      </c>
      <c r="B783" s="1" t="str">
        <f t="shared" si="73"/>
        <v>mayo</v>
      </c>
      <c r="C783" t="s">
        <v>290</v>
      </c>
      <c r="D783" t="s">
        <v>291</v>
      </c>
      <c r="E783" t="str">
        <f>+VLOOKUP(F783,'[1]DIVIPOLA MPIO'!$A$5:$B$1125,2,0)</f>
        <v>Valle del Cauca</v>
      </c>
      <c r="F783" t="s">
        <v>306</v>
      </c>
      <c r="G783" t="s">
        <v>297</v>
      </c>
      <c r="H783" t="s">
        <v>299</v>
      </c>
      <c r="I783" t="s">
        <v>295</v>
      </c>
      <c r="J783" t="s">
        <v>123</v>
      </c>
      <c r="K783" s="2">
        <v>4</v>
      </c>
      <c r="L783" s="2">
        <v>64</v>
      </c>
      <c r="M783" s="16">
        <v>214</v>
      </c>
      <c r="N783" s="29">
        <f t="shared" si="74"/>
        <v>3</v>
      </c>
      <c r="O783" s="30" t="str">
        <f t="shared" si="75"/>
        <v>21</v>
      </c>
      <c r="P783" s="30" t="str">
        <f t="shared" si="76"/>
        <v>4</v>
      </c>
      <c r="Q783" s="31">
        <f t="shared" si="77"/>
        <v>1264</v>
      </c>
      <c r="R783" s="31">
        <f t="shared" si="78"/>
        <v>21.066666666666666</v>
      </c>
      <c r="U783" s="28"/>
      <c r="V783" s="28"/>
      <c r="W783" s="8"/>
      <c r="X783" s="6"/>
    </row>
    <row r="784" spans="1:24">
      <c r="A784" s="32">
        <v>45413</v>
      </c>
      <c r="B784" s="1" t="str">
        <f t="shared" si="73"/>
        <v>mayo</v>
      </c>
      <c r="C784" t="s">
        <v>290</v>
      </c>
      <c r="D784" t="s">
        <v>291</v>
      </c>
      <c r="E784" t="str">
        <f>+VLOOKUP(F784,'[1]DIVIPOLA MPIO'!$A$5:$B$1125,2,0)</f>
        <v>Valle del Cauca</v>
      </c>
      <c r="F784" t="s">
        <v>306</v>
      </c>
      <c r="G784" t="s">
        <v>297</v>
      </c>
      <c r="H784" t="s">
        <v>294</v>
      </c>
      <c r="I784" t="s">
        <v>295</v>
      </c>
      <c r="J784" t="s">
        <v>411</v>
      </c>
      <c r="K784" s="2">
        <v>2</v>
      </c>
      <c r="L784" s="2">
        <v>29</v>
      </c>
      <c r="M784" s="16">
        <v>57</v>
      </c>
      <c r="N784" s="29">
        <f t="shared" si="74"/>
        <v>2</v>
      </c>
      <c r="O784" s="30" t="str">
        <f t="shared" si="75"/>
        <v>57</v>
      </c>
      <c r="P784" s="30">
        <f t="shared" si="76"/>
        <v>0</v>
      </c>
      <c r="Q784" s="31">
        <f t="shared" si="77"/>
        <v>3420</v>
      </c>
      <c r="R784" s="31">
        <f t="shared" si="78"/>
        <v>57</v>
      </c>
      <c r="U784" s="28"/>
      <c r="V784" s="28"/>
      <c r="W784" s="8"/>
      <c r="X784" s="6"/>
    </row>
    <row r="785" spans="1:24">
      <c r="A785" s="32">
        <v>45413</v>
      </c>
      <c r="B785" s="1" t="str">
        <f t="shared" si="73"/>
        <v>mayo</v>
      </c>
      <c r="C785" t="s">
        <v>290</v>
      </c>
      <c r="D785" t="s">
        <v>291</v>
      </c>
      <c r="E785" t="str">
        <f>+VLOOKUP(F785,'[1]DIVIPOLA MPIO'!$A$5:$B$1125,2,0)</f>
        <v>Valle del Cauca</v>
      </c>
      <c r="F785" t="s">
        <v>306</v>
      </c>
      <c r="G785" t="s">
        <v>297</v>
      </c>
      <c r="H785" t="s">
        <v>296</v>
      </c>
      <c r="I785" t="s">
        <v>295</v>
      </c>
      <c r="J785" t="s">
        <v>411</v>
      </c>
      <c r="K785" s="2">
        <v>3</v>
      </c>
      <c r="L785" s="2">
        <v>49</v>
      </c>
      <c r="M785" s="16">
        <v>137</v>
      </c>
      <c r="N785" s="29">
        <f t="shared" si="74"/>
        <v>3</v>
      </c>
      <c r="O785" s="30" t="str">
        <f t="shared" si="75"/>
        <v>13</v>
      </c>
      <c r="P785" s="30" t="str">
        <f t="shared" si="76"/>
        <v>7</v>
      </c>
      <c r="Q785" s="31">
        <f t="shared" si="77"/>
        <v>787</v>
      </c>
      <c r="R785" s="31">
        <f t="shared" si="78"/>
        <v>13.116666666666667</v>
      </c>
      <c r="U785" s="28"/>
      <c r="V785" s="28"/>
      <c r="W785" s="8"/>
      <c r="X785" s="6"/>
    </row>
    <row r="786" spans="1:24">
      <c r="A786" s="32">
        <v>45413</v>
      </c>
      <c r="B786" s="1" t="str">
        <f t="shared" si="73"/>
        <v>mayo</v>
      </c>
      <c r="C786" t="s">
        <v>290</v>
      </c>
      <c r="D786" t="s">
        <v>291</v>
      </c>
      <c r="E786" t="str">
        <f>+VLOOKUP(F786,'[1]DIVIPOLA MPIO'!$A$5:$B$1125,2,0)</f>
        <v>Caldas</v>
      </c>
      <c r="F786" t="s">
        <v>307</v>
      </c>
      <c r="G786" t="s">
        <v>293</v>
      </c>
      <c r="H786" t="s">
        <v>294</v>
      </c>
      <c r="I786" t="s">
        <v>295</v>
      </c>
      <c r="J786" t="s">
        <v>411</v>
      </c>
      <c r="K786" s="2">
        <v>4</v>
      </c>
      <c r="L786" s="2">
        <v>83</v>
      </c>
      <c r="M786" s="16">
        <v>283</v>
      </c>
      <c r="N786" s="29">
        <f t="shared" si="74"/>
        <v>3</v>
      </c>
      <c r="O786" s="30" t="str">
        <f t="shared" si="75"/>
        <v>28</v>
      </c>
      <c r="P786" s="30" t="str">
        <f t="shared" si="76"/>
        <v>3</v>
      </c>
      <c r="Q786" s="31">
        <f t="shared" si="77"/>
        <v>1683</v>
      </c>
      <c r="R786" s="31">
        <f t="shared" si="78"/>
        <v>28.05</v>
      </c>
      <c r="U786" s="28"/>
      <c r="V786" s="28"/>
      <c r="W786" s="8"/>
      <c r="X786" s="6"/>
    </row>
    <row r="787" spans="1:24">
      <c r="A787" s="32">
        <v>45413</v>
      </c>
      <c r="B787" s="1" t="str">
        <f t="shared" si="73"/>
        <v>mayo</v>
      </c>
      <c r="C787" t="s">
        <v>290</v>
      </c>
      <c r="D787" t="s">
        <v>291</v>
      </c>
      <c r="E787" t="str">
        <f>+VLOOKUP(F787,'[1]DIVIPOLA MPIO'!$A$5:$B$1125,2,0)</f>
        <v>Caldas</v>
      </c>
      <c r="F787" t="s">
        <v>307</v>
      </c>
      <c r="G787" t="s">
        <v>297</v>
      </c>
      <c r="H787" t="s">
        <v>294</v>
      </c>
      <c r="I787" t="s">
        <v>295</v>
      </c>
      <c r="J787" t="s">
        <v>411</v>
      </c>
      <c r="K787" s="2">
        <v>1</v>
      </c>
      <c r="L787" s="2">
        <v>31</v>
      </c>
      <c r="M787" s="16">
        <v>121</v>
      </c>
      <c r="N787" s="29">
        <f t="shared" si="74"/>
        <v>3</v>
      </c>
      <c r="O787" s="30" t="str">
        <f t="shared" si="75"/>
        <v>12</v>
      </c>
      <c r="P787" s="30" t="str">
        <f t="shared" si="76"/>
        <v>1</v>
      </c>
      <c r="Q787" s="31">
        <f t="shared" si="77"/>
        <v>721</v>
      </c>
      <c r="R787" s="31">
        <f t="shared" si="78"/>
        <v>12.016666666666667</v>
      </c>
      <c r="U787" s="28"/>
      <c r="V787" s="28"/>
      <c r="W787" s="8"/>
      <c r="X787" s="6"/>
    </row>
    <row r="788" spans="1:24">
      <c r="A788" s="32">
        <v>45413</v>
      </c>
      <c r="B788" s="1" t="str">
        <f t="shared" si="73"/>
        <v>mayo</v>
      </c>
      <c r="C788" t="s">
        <v>290</v>
      </c>
      <c r="D788" t="s">
        <v>291</v>
      </c>
      <c r="E788" t="str">
        <f>+VLOOKUP(F788,'[1]DIVIPOLA MPIO'!$A$5:$B$1125,2,0)</f>
        <v>Valle del Cauca</v>
      </c>
      <c r="F788" t="s">
        <v>227</v>
      </c>
      <c r="G788" t="s">
        <v>297</v>
      </c>
      <c r="H788" t="s">
        <v>299</v>
      </c>
      <c r="I788" t="s">
        <v>295</v>
      </c>
      <c r="J788" t="s">
        <v>411</v>
      </c>
      <c r="K788" s="2">
        <v>4</v>
      </c>
      <c r="L788" s="2">
        <v>74</v>
      </c>
      <c r="M788" s="16">
        <v>305</v>
      </c>
      <c r="N788" s="29">
        <f t="shared" si="74"/>
        <v>3</v>
      </c>
      <c r="O788" s="30" t="str">
        <f t="shared" si="75"/>
        <v>30</v>
      </c>
      <c r="P788" s="30" t="str">
        <f t="shared" si="76"/>
        <v>5</v>
      </c>
      <c r="Q788" s="31">
        <f t="shared" si="77"/>
        <v>1805</v>
      </c>
      <c r="R788" s="31">
        <f t="shared" si="78"/>
        <v>30.083333333333332</v>
      </c>
      <c r="U788" s="28"/>
      <c r="V788" s="28"/>
      <c r="W788" s="8"/>
      <c r="X788" s="6"/>
    </row>
    <row r="789" spans="1:24">
      <c r="A789" s="32">
        <v>45413</v>
      </c>
      <c r="B789" s="1" t="str">
        <f t="shared" si="73"/>
        <v>mayo</v>
      </c>
      <c r="C789" t="s">
        <v>290</v>
      </c>
      <c r="D789" t="s">
        <v>291</v>
      </c>
      <c r="E789" t="str">
        <f>+VLOOKUP(F789,'[1]DIVIPOLA MPIO'!$A$5:$B$1125,2,0)</f>
        <v>Valle del Cauca</v>
      </c>
      <c r="F789" t="s">
        <v>227</v>
      </c>
      <c r="G789" t="s">
        <v>297</v>
      </c>
      <c r="H789" t="s">
        <v>294</v>
      </c>
      <c r="I789" t="s">
        <v>295</v>
      </c>
      <c r="J789" t="s">
        <v>411</v>
      </c>
      <c r="K789" s="2">
        <v>11</v>
      </c>
      <c r="L789" s="2">
        <v>213</v>
      </c>
      <c r="M789" s="16">
        <v>1091</v>
      </c>
      <c r="N789" s="29">
        <f t="shared" si="74"/>
        <v>4</v>
      </c>
      <c r="O789" s="30" t="str">
        <f t="shared" si="75"/>
        <v>10</v>
      </c>
      <c r="P789" s="30" t="str">
        <f t="shared" si="76"/>
        <v>91</v>
      </c>
      <c r="Q789" s="31">
        <f t="shared" si="77"/>
        <v>691</v>
      </c>
      <c r="R789" s="31">
        <f t="shared" si="78"/>
        <v>11.516666666666667</v>
      </c>
      <c r="U789" s="28"/>
      <c r="V789" s="28"/>
      <c r="W789" s="8"/>
      <c r="X789" s="6"/>
    </row>
    <row r="790" spans="1:24">
      <c r="A790" s="32">
        <v>45413</v>
      </c>
      <c r="B790" s="1" t="str">
        <f t="shared" si="73"/>
        <v>mayo</v>
      </c>
      <c r="C790" t="s">
        <v>290</v>
      </c>
      <c r="D790" t="s">
        <v>291</v>
      </c>
      <c r="E790" t="str">
        <f>+VLOOKUP(F790,'[1]DIVIPOLA MPIO'!$A$5:$B$1125,2,0)</f>
        <v>Valle del Cauca</v>
      </c>
      <c r="F790" t="s">
        <v>227</v>
      </c>
      <c r="G790" t="s">
        <v>297</v>
      </c>
      <c r="H790" t="s">
        <v>296</v>
      </c>
      <c r="I790" t="s">
        <v>295</v>
      </c>
      <c r="J790" t="s">
        <v>411</v>
      </c>
      <c r="K790" s="2">
        <v>7</v>
      </c>
      <c r="L790" s="2">
        <v>142</v>
      </c>
      <c r="M790" s="16">
        <v>584</v>
      </c>
      <c r="N790" s="29">
        <f t="shared" si="74"/>
        <v>3</v>
      </c>
      <c r="O790" s="30" t="str">
        <f t="shared" si="75"/>
        <v>58</v>
      </c>
      <c r="P790" s="30" t="str">
        <f t="shared" si="76"/>
        <v>4</v>
      </c>
      <c r="Q790" s="31">
        <f t="shared" si="77"/>
        <v>3484</v>
      </c>
      <c r="R790" s="31">
        <f t="shared" si="78"/>
        <v>58.06666666666667</v>
      </c>
      <c r="U790" s="28"/>
      <c r="V790" s="28"/>
      <c r="W790" s="8"/>
      <c r="X790" s="6"/>
    </row>
    <row r="791" spans="1:24">
      <c r="A791" s="32">
        <v>45413</v>
      </c>
      <c r="B791" s="1" t="str">
        <f t="shared" si="73"/>
        <v>mayo</v>
      </c>
      <c r="C791" t="s">
        <v>220</v>
      </c>
      <c r="D791" t="s">
        <v>221</v>
      </c>
      <c r="E791" t="str">
        <f>+VLOOKUP(F791,'[1]DIVIPOLA MPIO'!$A$5:$B$1125,2,0)</f>
        <v>Valle del Cauca</v>
      </c>
      <c r="F791" t="s">
        <v>464</v>
      </c>
      <c r="G791" t="s">
        <v>223</v>
      </c>
      <c r="H791" t="s">
        <v>226</v>
      </c>
      <c r="I791" t="s">
        <v>225</v>
      </c>
      <c r="J791" t="s">
        <v>411</v>
      </c>
      <c r="K791" s="2">
        <v>10</v>
      </c>
      <c r="L791" s="2">
        <v>171</v>
      </c>
      <c r="M791" s="16">
        <v>730</v>
      </c>
      <c r="N791" s="29">
        <f t="shared" si="74"/>
        <v>3</v>
      </c>
      <c r="O791" s="30" t="str">
        <f t="shared" si="75"/>
        <v>73</v>
      </c>
      <c r="P791" s="30" t="str">
        <f t="shared" si="76"/>
        <v>0</v>
      </c>
      <c r="Q791" s="31">
        <f t="shared" si="77"/>
        <v>4380</v>
      </c>
      <c r="R791" s="31">
        <f t="shared" si="78"/>
        <v>73</v>
      </c>
      <c r="U791" s="28"/>
      <c r="V791" s="28"/>
      <c r="W791" s="8"/>
      <c r="X791" s="6"/>
    </row>
    <row r="792" spans="1:24">
      <c r="A792" s="32">
        <v>45413</v>
      </c>
      <c r="B792" s="1" t="str">
        <f t="shared" si="73"/>
        <v>mayo</v>
      </c>
      <c r="C792" t="s">
        <v>220</v>
      </c>
      <c r="D792" t="s">
        <v>221</v>
      </c>
      <c r="E792" t="str">
        <f>+VLOOKUP(F792,'[1]DIVIPOLA MPIO'!$A$5:$B$1125,2,0)</f>
        <v>Valle del Cauca</v>
      </c>
      <c r="F792" t="s">
        <v>227</v>
      </c>
      <c r="G792" t="s">
        <v>308</v>
      </c>
      <c r="H792" t="s">
        <v>226</v>
      </c>
      <c r="I792" t="s">
        <v>225</v>
      </c>
      <c r="J792" t="s">
        <v>411</v>
      </c>
      <c r="K792" s="2">
        <v>92</v>
      </c>
      <c r="L792" s="2">
        <v>1639</v>
      </c>
      <c r="M792" s="16">
        <v>5242</v>
      </c>
      <c r="N792" s="29">
        <f t="shared" si="74"/>
        <v>4</v>
      </c>
      <c r="O792" s="30" t="str">
        <f t="shared" si="75"/>
        <v>52</v>
      </c>
      <c r="P792" s="30" t="str">
        <f t="shared" si="76"/>
        <v>42</v>
      </c>
      <c r="Q792" s="31">
        <f t="shared" si="77"/>
        <v>3162</v>
      </c>
      <c r="R792" s="31">
        <f t="shared" si="78"/>
        <v>52.7</v>
      </c>
      <c r="U792" s="28"/>
      <c r="V792" s="28"/>
      <c r="W792" s="8"/>
      <c r="X792" s="6"/>
    </row>
    <row r="793" spans="1:24">
      <c r="A793" s="32">
        <v>45413</v>
      </c>
      <c r="B793" s="1" t="str">
        <f t="shared" si="73"/>
        <v>mayo</v>
      </c>
      <c r="C793" t="s">
        <v>229</v>
      </c>
      <c r="D793" t="s">
        <v>230</v>
      </c>
      <c r="E793" t="str">
        <f>+VLOOKUP(F793,'[1]DIVIPOLA MPIO'!$A$5:$B$1125,2,0)</f>
        <v>Meta</v>
      </c>
      <c r="F793" t="s">
        <v>78</v>
      </c>
      <c r="G793" t="s">
        <v>231</v>
      </c>
      <c r="H793" t="s">
        <v>232</v>
      </c>
      <c r="I793" t="s">
        <v>15</v>
      </c>
      <c r="J793" t="s">
        <v>16</v>
      </c>
      <c r="K793" s="2">
        <v>135</v>
      </c>
      <c r="L793" s="2">
        <v>1781</v>
      </c>
      <c r="M793" s="16">
        <v>39</v>
      </c>
      <c r="N793" s="29">
        <f t="shared" si="74"/>
        <v>2</v>
      </c>
      <c r="O793" s="30" t="str">
        <f t="shared" si="75"/>
        <v>39</v>
      </c>
      <c r="P793" s="30">
        <f t="shared" si="76"/>
        <v>0</v>
      </c>
      <c r="Q793" s="31">
        <f t="shared" si="77"/>
        <v>2340</v>
      </c>
      <c r="R793" s="31">
        <f t="shared" si="78"/>
        <v>39</v>
      </c>
      <c r="U793" s="28"/>
      <c r="V793" s="28"/>
      <c r="W793" s="8"/>
      <c r="X793" s="6"/>
    </row>
    <row r="794" spans="1:24">
      <c r="A794" s="32">
        <v>45413</v>
      </c>
      <c r="B794" s="1" t="str">
        <f t="shared" si="73"/>
        <v>mayo</v>
      </c>
      <c r="C794" t="s">
        <v>229</v>
      </c>
      <c r="D794" t="s">
        <v>230</v>
      </c>
      <c r="E794" t="str">
        <f>+VLOOKUP(F794,'[1]DIVIPOLA MPIO'!$A$5:$B$1125,2,0)</f>
        <v>Meta</v>
      </c>
      <c r="F794" t="s">
        <v>78</v>
      </c>
      <c r="G794" t="s">
        <v>231</v>
      </c>
      <c r="H794" t="s">
        <v>232</v>
      </c>
      <c r="I794" t="s">
        <v>15</v>
      </c>
      <c r="J794" t="s">
        <v>309</v>
      </c>
      <c r="K794" s="2">
        <v>1</v>
      </c>
      <c r="L794" s="2">
        <v>15</v>
      </c>
      <c r="M794" s="16">
        <v>17</v>
      </c>
      <c r="N794" s="29">
        <f t="shared" si="74"/>
        <v>2</v>
      </c>
      <c r="O794" s="30" t="str">
        <f t="shared" si="75"/>
        <v>17</v>
      </c>
      <c r="P794" s="30">
        <f t="shared" si="76"/>
        <v>0</v>
      </c>
      <c r="Q794" s="31">
        <f t="shared" si="77"/>
        <v>1020</v>
      </c>
      <c r="R794" s="31">
        <f t="shared" si="78"/>
        <v>17</v>
      </c>
      <c r="U794" s="28"/>
      <c r="V794" s="28"/>
      <c r="W794" s="8"/>
      <c r="X794" s="6"/>
    </row>
    <row r="795" spans="1:24">
      <c r="A795" s="32">
        <v>45413</v>
      </c>
      <c r="B795" s="1" t="str">
        <f t="shared" si="73"/>
        <v>mayo</v>
      </c>
      <c r="C795" t="s">
        <v>229</v>
      </c>
      <c r="D795" t="s">
        <v>230</v>
      </c>
      <c r="E795" t="str">
        <f>+VLOOKUP(F795,'[1]DIVIPOLA MPIO'!$A$5:$B$1125,2,0)</f>
        <v>Meta</v>
      </c>
      <c r="F795" t="s">
        <v>78</v>
      </c>
      <c r="G795" t="s">
        <v>231</v>
      </c>
      <c r="H795" t="s">
        <v>232</v>
      </c>
      <c r="I795" t="s">
        <v>15</v>
      </c>
      <c r="J795" t="s">
        <v>123</v>
      </c>
      <c r="K795" s="2">
        <v>51</v>
      </c>
      <c r="L795" s="2">
        <v>737</v>
      </c>
      <c r="M795" s="16">
        <v>20</v>
      </c>
      <c r="N795" s="29">
        <f t="shared" si="74"/>
        <v>2</v>
      </c>
      <c r="O795" s="30" t="str">
        <f t="shared" si="75"/>
        <v>20</v>
      </c>
      <c r="P795" s="30">
        <f t="shared" si="76"/>
        <v>0</v>
      </c>
      <c r="Q795" s="31">
        <f t="shared" si="77"/>
        <v>1200</v>
      </c>
      <c r="R795" s="31">
        <f t="shared" si="78"/>
        <v>20</v>
      </c>
      <c r="U795" s="28"/>
      <c r="V795" s="28"/>
      <c r="W795" s="8"/>
      <c r="X795" s="6"/>
    </row>
    <row r="796" spans="1:24">
      <c r="A796" s="32">
        <v>45413</v>
      </c>
      <c r="B796" s="1" t="str">
        <f t="shared" si="73"/>
        <v>mayo</v>
      </c>
      <c r="C796" t="s">
        <v>229</v>
      </c>
      <c r="D796" t="s">
        <v>230</v>
      </c>
      <c r="E796" t="str">
        <f>+VLOOKUP(F796,'[1]DIVIPOLA MPIO'!$A$5:$B$1125,2,0)</f>
        <v>Meta</v>
      </c>
      <c r="F796" t="s">
        <v>78</v>
      </c>
      <c r="G796" t="s">
        <v>231</v>
      </c>
      <c r="H796" t="s">
        <v>232</v>
      </c>
      <c r="I796" t="s">
        <v>15</v>
      </c>
      <c r="J796" t="s">
        <v>412</v>
      </c>
      <c r="K796" s="2">
        <v>31</v>
      </c>
      <c r="L796" s="2">
        <v>374</v>
      </c>
      <c r="M796" s="16">
        <v>11</v>
      </c>
      <c r="N796" s="29">
        <f t="shared" si="74"/>
        <v>2</v>
      </c>
      <c r="O796" s="30" t="str">
        <f t="shared" si="75"/>
        <v>11</v>
      </c>
      <c r="P796" s="30">
        <f t="shared" si="76"/>
        <v>0</v>
      </c>
      <c r="Q796" s="31">
        <f t="shared" si="77"/>
        <v>660</v>
      </c>
      <c r="R796" s="31">
        <f t="shared" si="78"/>
        <v>11</v>
      </c>
      <c r="U796" s="28"/>
      <c r="V796" s="28"/>
      <c r="W796" s="8"/>
      <c r="X796" s="6"/>
    </row>
    <row r="797" spans="1:24">
      <c r="A797" s="32">
        <v>45413</v>
      </c>
      <c r="B797" s="1" t="str">
        <f t="shared" si="73"/>
        <v>mayo</v>
      </c>
      <c r="C797" t="s">
        <v>229</v>
      </c>
      <c r="D797" t="s">
        <v>230</v>
      </c>
      <c r="E797" t="str">
        <f>+VLOOKUP(F797,'[1]DIVIPOLA MPIO'!$A$5:$B$1125,2,0)</f>
        <v>Meta</v>
      </c>
      <c r="F797" t="s">
        <v>78</v>
      </c>
      <c r="G797" t="s">
        <v>231</v>
      </c>
      <c r="H797" t="s">
        <v>232</v>
      </c>
      <c r="I797" t="s">
        <v>394</v>
      </c>
      <c r="J797" t="s">
        <v>81</v>
      </c>
      <c r="K797" s="2">
        <v>10</v>
      </c>
      <c r="L797" s="2">
        <v>135</v>
      </c>
      <c r="M797" s="16">
        <v>4</v>
      </c>
      <c r="N797" s="29">
        <f t="shared" si="74"/>
        <v>1</v>
      </c>
      <c r="O797" s="30" t="str">
        <f t="shared" si="75"/>
        <v>4</v>
      </c>
      <c r="P797" s="30">
        <f t="shared" si="76"/>
        <v>0</v>
      </c>
      <c r="Q797" s="31">
        <f t="shared" si="77"/>
        <v>240</v>
      </c>
      <c r="R797" s="31">
        <f t="shared" si="78"/>
        <v>4</v>
      </c>
      <c r="U797" s="28"/>
      <c r="V797" s="28"/>
      <c r="W797" s="8"/>
      <c r="X797" s="6"/>
    </row>
    <row r="798" spans="1:24">
      <c r="A798" s="32">
        <v>45413</v>
      </c>
      <c r="B798" s="1" t="str">
        <f t="shared" si="73"/>
        <v>mayo</v>
      </c>
      <c r="C798" t="s">
        <v>235</v>
      </c>
      <c r="D798" t="s">
        <v>236</v>
      </c>
      <c r="E798" t="str">
        <f>+VLOOKUP(F798,'[1]DIVIPOLA MPIO'!$A$5:$B$1125,2,0)</f>
        <v>Valle del Cauca</v>
      </c>
      <c r="F798" t="s">
        <v>462</v>
      </c>
      <c r="G798" t="s">
        <v>238</v>
      </c>
      <c r="H798" t="s">
        <v>239</v>
      </c>
      <c r="I798" t="s">
        <v>211</v>
      </c>
      <c r="J798" t="s">
        <v>411</v>
      </c>
      <c r="K798" s="2">
        <v>53</v>
      </c>
      <c r="L798" s="2">
        <v>574</v>
      </c>
      <c r="M798" s="16">
        <v>368</v>
      </c>
      <c r="N798" s="29">
        <f t="shared" si="74"/>
        <v>3</v>
      </c>
      <c r="O798" s="30" t="str">
        <f t="shared" si="75"/>
        <v>36</v>
      </c>
      <c r="P798" s="30" t="str">
        <f t="shared" si="76"/>
        <v>8</v>
      </c>
      <c r="Q798" s="31">
        <f t="shared" si="77"/>
        <v>2168</v>
      </c>
      <c r="R798" s="31">
        <f t="shared" si="78"/>
        <v>36.133333333333333</v>
      </c>
      <c r="U798" s="28"/>
      <c r="V798" s="28"/>
      <c r="W798" s="8"/>
      <c r="X798" s="6"/>
    </row>
    <row r="799" spans="1:24">
      <c r="A799" s="32">
        <v>45413</v>
      </c>
      <c r="B799" s="1" t="str">
        <f t="shared" si="73"/>
        <v>mayo</v>
      </c>
      <c r="C799" t="s">
        <v>235</v>
      </c>
      <c r="D799" t="s">
        <v>236</v>
      </c>
      <c r="E799" t="str">
        <f>+VLOOKUP(F799,'[1]DIVIPOLA MPIO'!$A$5:$B$1125,2,0)</f>
        <v>Valle del Cauca</v>
      </c>
      <c r="F799" t="s">
        <v>240</v>
      </c>
      <c r="G799" t="s">
        <v>241</v>
      </c>
      <c r="H799" t="s">
        <v>239</v>
      </c>
      <c r="I799" t="s">
        <v>211</v>
      </c>
      <c r="J799" t="s">
        <v>411</v>
      </c>
      <c r="K799" s="2">
        <v>38</v>
      </c>
      <c r="L799" s="2">
        <v>470</v>
      </c>
      <c r="M799" s="16">
        <v>26</v>
      </c>
      <c r="N799" s="29">
        <f t="shared" si="74"/>
        <v>2</v>
      </c>
      <c r="O799" s="30" t="str">
        <f t="shared" si="75"/>
        <v>26</v>
      </c>
      <c r="P799" s="30">
        <f t="shared" si="76"/>
        <v>0</v>
      </c>
      <c r="Q799" s="31">
        <f t="shared" si="77"/>
        <v>1560</v>
      </c>
      <c r="R799" s="31">
        <f t="shared" si="78"/>
        <v>26</v>
      </c>
      <c r="U799" s="28"/>
      <c r="V799" s="28"/>
      <c r="W799" s="8"/>
      <c r="X799" s="6"/>
    </row>
    <row r="800" spans="1:24">
      <c r="A800" s="32">
        <v>45413</v>
      </c>
      <c r="B800" s="1" t="str">
        <f t="shared" si="73"/>
        <v>mayo</v>
      </c>
      <c r="C800" t="s">
        <v>235</v>
      </c>
      <c r="D800" t="s">
        <v>236</v>
      </c>
      <c r="E800" t="str">
        <f>+VLOOKUP(F800,'[1]DIVIPOLA MPIO'!$A$5:$B$1125,2,0)</f>
        <v>Valle del Cauca</v>
      </c>
      <c r="F800" t="s">
        <v>242</v>
      </c>
      <c r="G800" t="s">
        <v>243</v>
      </c>
      <c r="H800" t="s">
        <v>244</v>
      </c>
      <c r="I800" t="s">
        <v>225</v>
      </c>
      <c r="J800" t="s">
        <v>411</v>
      </c>
      <c r="K800" s="2">
        <v>149</v>
      </c>
      <c r="L800" s="2">
        <v>1713</v>
      </c>
      <c r="M800" s="16">
        <v>788</v>
      </c>
      <c r="N800" s="29">
        <f t="shared" si="74"/>
        <v>3</v>
      </c>
      <c r="O800" s="30" t="str">
        <f t="shared" si="75"/>
        <v>78</v>
      </c>
      <c r="P800" s="30" t="str">
        <f t="shared" si="76"/>
        <v>8</v>
      </c>
      <c r="Q800" s="31">
        <f t="shared" si="77"/>
        <v>4688</v>
      </c>
      <c r="R800" s="31">
        <f t="shared" si="78"/>
        <v>78.13333333333334</v>
      </c>
      <c r="U800" s="28"/>
      <c r="V800" s="28"/>
      <c r="W800" s="8"/>
      <c r="X800" s="6"/>
    </row>
    <row r="801" spans="1:24">
      <c r="A801" s="32">
        <v>45444</v>
      </c>
      <c r="B801" s="1" t="str">
        <f t="shared" si="73"/>
        <v>junio</v>
      </c>
      <c r="C801" t="s">
        <v>310</v>
      </c>
      <c r="D801" t="s">
        <v>311</v>
      </c>
      <c r="E801" t="str">
        <f>+VLOOKUP(F801,'[1]DIVIPOLA MPIO'!$A$5:$B$1125,2,0)</f>
        <v>Santander</v>
      </c>
      <c r="F801" t="s">
        <v>395</v>
      </c>
      <c r="G801" t="s">
        <v>396</v>
      </c>
      <c r="H801" t="s">
        <v>397</v>
      </c>
      <c r="I801" t="s">
        <v>15</v>
      </c>
      <c r="J801" t="s">
        <v>65</v>
      </c>
      <c r="K801" s="2">
        <v>120</v>
      </c>
      <c r="L801" s="2">
        <v>1321.64</v>
      </c>
      <c r="M801" s="16">
        <v>376</v>
      </c>
      <c r="N801" s="29">
        <f t="shared" si="74"/>
        <v>3</v>
      </c>
      <c r="O801" s="30" t="str">
        <f t="shared" si="75"/>
        <v>37</v>
      </c>
      <c r="P801" s="30" t="str">
        <f t="shared" si="76"/>
        <v>6</v>
      </c>
      <c r="Q801" s="31">
        <f t="shared" si="77"/>
        <v>2226</v>
      </c>
      <c r="R801" s="31">
        <f t="shared" si="78"/>
        <v>37.1</v>
      </c>
      <c r="U801" s="28"/>
      <c r="V801" s="28"/>
      <c r="W801" s="8"/>
      <c r="X801" s="6"/>
    </row>
    <row r="802" spans="1:24">
      <c r="A802" s="32">
        <v>45444</v>
      </c>
      <c r="B802" s="1" t="str">
        <f t="shared" si="73"/>
        <v>junio</v>
      </c>
      <c r="C802" t="s">
        <v>310</v>
      </c>
      <c r="D802" t="s">
        <v>311</v>
      </c>
      <c r="E802" t="str">
        <f>+VLOOKUP(F802,'[1]DIVIPOLA MPIO'!$A$5:$B$1125,2,0)</f>
        <v>Casanare</v>
      </c>
      <c r="F802" t="s">
        <v>398</v>
      </c>
      <c r="G802" t="s">
        <v>399</v>
      </c>
      <c r="H802" t="s">
        <v>400</v>
      </c>
      <c r="I802" t="s">
        <v>92</v>
      </c>
      <c r="J802" t="s">
        <v>16</v>
      </c>
      <c r="K802" s="2">
        <v>137</v>
      </c>
      <c r="L802" s="2">
        <v>2.74</v>
      </c>
      <c r="M802" s="16">
        <v>38</v>
      </c>
      <c r="N802" s="29">
        <f t="shared" si="74"/>
        <v>2</v>
      </c>
      <c r="O802" s="30" t="str">
        <f t="shared" si="75"/>
        <v>38</v>
      </c>
      <c r="P802" s="30">
        <f t="shared" si="76"/>
        <v>0</v>
      </c>
      <c r="Q802" s="31">
        <f t="shared" si="77"/>
        <v>2280</v>
      </c>
      <c r="R802" s="31">
        <f t="shared" si="78"/>
        <v>38</v>
      </c>
      <c r="U802" s="28"/>
      <c r="V802" s="28"/>
      <c r="W802" s="8"/>
      <c r="X802" s="6"/>
    </row>
    <row r="803" spans="1:24">
      <c r="A803" s="32">
        <v>45444</v>
      </c>
      <c r="B803" s="1" t="str">
        <f t="shared" si="73"/>
        <v>junio</v>
      </c>
      <c r="C803" t="s">
        <v>310</v>
      </c>
      <c r="D803" t="s">
        <v>311</v>
      </c>
      <c r="E803" t="str">
        <f>+VLOOKUP(F803,'[1]DIVIPOLA MPIO'!$A$5:$B$1125,2,0)</f>
        <v>Casanare</v>
      </c>
      <c r="F803" t="s">
        <v>398</v>
      </c>
      <c r="G803" t="s">
        <v>399</v>
      </c>
      <c r="H803" t="s">
        <v>401</v>
      </c>
      <c r="I803" t="s">
        <v>15</v>
      </c>
      <c r="J803" t="s">
        <v>16</v>
      </c>
      <c r="K803" s="2">
        <v>180</v>
      </c>
      <c r="L803" s="2">
        <v>3.6</v>
      </c>
      <c r="M803" s="16">
        <v>65</v>
      </c>
      <c r="N803" s="29">
        <f t="shared" si="74"/>
        <v>2</v>
      </c>
      <c r="O803" s="30" t="str">
        <f t="shared" si="75"/>
        <v>65</v>
      </c>
      <c r="P803" s="30">
        <f t="shared" si="76"/>
        <v>0</v>
      </c>
      <c r="Q803" s="31">
        <f t="shared" si="77"/>
        <v>3900</v>
      </c>
      <c r="R803" s="31">
        <f t="shared" si="78"/>
        <v>65</v>
      </c>
      <c r="U803" s="28"/>
      <c r="V803" s="28"/>
      <c r="W803" s="8"/>
      <c r="X803" s="6"/>
    </row>
    <row r="804" spans="1:24">
      <c r="A804" s="32">
        <v>45444</v>
      </c>
      <c r="B804" s="1" t="str">
        <f t="shared" si="73"/>
        <v>junio</v>
      </c>
      <c r="C804" t="s">
        <v>310</v>
      </c>
      <c r="D804" t="s">
        <v>311</v>
      </c>
      <c r="E804" t="str">
        <f>+VLOOKUP(F804,'[1]DIVIPOLA MPIO'!$A$5:$B$1125,2,0)</f>
        <v>Casanare</v>
      </c>
      <c r="F804" t="s">
        <v>398</v>
      </c>
      <c r="G804" t="s">
        <v>399</v>
      </c>
      <c r="H804" t="s">
        <v>402</v>
      </c>
      <c r="I804" t="s">
        <v>92</v>
      </c>
      <c r="J804" t="s">
        <v>16</v>
      </c>
      <c r="K804" s="2">
        <v>166</v>
      </c>
      <c r="L804" s="2">
        <v>3.32</v>
      </c>
      <c r="M804" s="16">
        <v>50</v>
      </c>
      <c r="N804" s="29">
        <f t="shared" si="74"/>
        <v>2</v>
      </c>
      <c r="O804" s="30" t="str">
        <f t="shared" si="75"/>
        <v>50</v>
      </c>
      <c r="P804" s="30">
        <f t="shared" si="76"/>
        <v>0</v>
      </c>
      <c r="Q804" s="31">
        <f t="shared" si="77"/>
        <v>3000</v>
      </c>
      <c r="R804" s="31">
        <f t="shared" si="78"/>
        <v>50</v>
      </c>
      <c r="U804" s="28"/>
      <c r="V804" s="28"/>
      <c r="W804" s="8"/>
      <c r="X804" s="6"/>
    </row>
    <row r="805" spans="1:24">
      <c r="A805" s="32">
        <v>45444</v>
      </c>
      <c r="B805" s="1" t="str">
        <f t="shared" si="73"/>
        <v>junio</v>
      </c>
      <c r="C805" t="s">
        <v>310</v>
      </c>
      <c r="D805" t="s">
        <v>311</v>
      </c>
      <c r="E805" t="str">
        <f>+VLOOKUP(F805,'[1]DIVIPOLA MPIO'!$A$5:$B$1125,2,0)</f>
        <v>Magdalena</v>
      </c>
      <c r="F805" t="s">
        <v>34</v>
      </c>
      <c r="G805" t="s">
        <v>312</v>
      </c>
      <c r="H805" t="s">
        <v>313</v>
      </c>
      <c r="I805" t="s">
        <v>314</v>
      </c>
      <c r="J805" t="s">
        <v>27</v>
      </c>
      <c r="K805" s="2">
        <v>79</v>
      </c>
      <c r="L805" s="2">
        <v>3545.51</v>
      </c>
      <c r="M805" s="16">
        <v>614</v>
      </c>
      <c r="N805" s="29">
        <f t="shared" si="74"/>
        <v>3</v>
      </c>
      <c r="O805" s="30" t="str">
        <f t="shared" si="75"/>
        <v>61</v>
      </c>
      <c r="P805" s="30" t="str">
        <f t="shared" si="76"/>
        <v>4</v>
      </c>
      <c r="Q805" s="31">
        <f t="shared" si="77"/>
        <v>3664</v>
      </c>
      <c r="R805" s="31">
        <f t="shared" si="78"/>
        <v>61.06666666666667</v>
      </c>
      <c r="U805" s="28"/>
      <c r="V805" s="28"/>
      <c r="W805" s="8"/>
      <c r="X805" s="6"/>
    </row>
    <row r="806" spans="1:24">
      <c r="A806" s="32">
        <v>45444</v>
      </c>
      <c r="B806" s="1" t="str">
        <f t="shared" si="73"/>
        <v>junio</v>
      </c>
      <c r="C806" t="s">
        <v>310</v>
      </c>
      <c r="D806" t="s">
        <v>311</v>
      </c>
      <c r="E806" t="str">
        <f>+VLOOKUP(F806,'[1]DIVIPOLA MPIO'!$A$5:$B$1125,2,0)</f>
        <v>Magdalena</v>
      </c>
      <c r="F806" t="s">
        <v>34</v>
      </c>
      <c r="G806" t="s">
        <v>312</v>
      </c>
      <c r="H806" t="s">
        <v>315</v>
      </c>
      <c r="I806" t="s">
        <v>314</v>
      </c>
      <c r="J806" t="s">
        <v>27</v>
      </c>
      <c r="K806" s="2">
        <v>116</v>
      </c>
      <c r="L806" s="2">
        <v>5013.32</v>
      </c>
      <c r="M806" s="16">
        <v>622</v>
      </c>
      <c r="N806" s="29">
        <f t="shared" si="74"/>
        <v>3</v>
      </c>
      <c r="O806" s="30" t="str">
        <f t="shared" si="75"/>
        <v>62</v>
      </c>
      <c r="P806" s="30" t="str">
        <f t="shared" si="76"/>
        <v>2</v>
      </c>
      <c r="Q806" s="31">
        <f t="shared" si="77"/>
        <v>3722</v>
      </c>
      <c r="R806" s="31">
        <f t="shared" si="78"/>
        <v>62.033333333333331</v>
      </c>
      <c r="U806" s="28"/>
      <c r="V806" s="28"/>
      <c r="W806" s="8"/>
      <c r="X806" s="6"/>
    </row>
    <row r="807" spans="1:24">
      <c r="A807" s="32">
        <v>45444</v>
      </c>
      <c r="B807" s="1" t="str">
        <f t="shared" si="73"/>
        <v>junio</v>
      </c>
      <c r="C807" t="s">
        <v>310</v>
      </c>
      <c r="D807" t="s">
        <v>311</v>
      </c>
      <c r="E807" t="str">
        <f>+VLOOKUP(F807,'[1]DIVIPOLA MPIO'!$A$5:$B$1125,2,0)</f>
        <v>Magdalena</v>
      </c>
      <c r="F807" t="s">
        <v>34</v>
      </c>
      <c r="G807" t="s">
        <v>312</v>
      </c>
      <c r="H807" t="s">
        <v>316</v>
      </c>
      <c r="I807" t="s">
        <v>370</v>
      </c>
      <c r="J807" t="s">
        <v>27</v>
      </c>
      <c r="K807" s="2">
        <v>95</v>
      </c>
      <c r="L807" s="2">
        <v>4892.5600000000004</v>
      </c>
      <c r="M807" s="16">
        <v>555</v>
      </c>
      <c r="N807" s="29">
        <f t="shared" si="74"/>
        <v>3</v>
      </c>
      <c r="O807" s="30" t="str">
        <f t="shared" si="75"/>
        <v>55</v>
      </c>
      <c r="P807" s="30" t="str">
        <f t="shared" si="76"/>
        <v>5</v>
      </c>
      <c r="Q807" s="31">
        <f t="shared" si="77"/>
        <v>3305</v>
      </c>
      <c r="R807" s="31">
        <f t="shared" si="78"/>
        <v>55.083333333333336</v>
      </c>
      <c r="U807" s="28"/>
      <c r="V807" s="28"/>
      <c r="W807" s="8"/>
      <c r="X807" s="6"/>
    </row>
    <row r="808" spans="1:24">
      <c r="A808" s="32">
        <v>45444</v>
      </c>
      <c r="B808" s="1" t="str">
        <f t="shared" si="73"/>
        <v>junio</v>
      </c>
      <c r="C808" t="s">
        <v>10</v>
      </c>
      <c r="D808" t="s">
        <v>11</v>
      </c>
      <c r="E808" t="str">
        <f>+VLOOKUP(F808,'[1]DIVIPOLA MPIO'!$A$5:$B$1125,2,0)</f>
        <v>Casanare</v>
      </c>
      <c r="F808" t="s">
        <v>12</v>
      </c>
      <c r="G808" t="s">
        <v>13</v>
      </c>
      <c r="H808" t="s">
        <v>21</v>
      </c>
      <c r="I808" t="s">
        <v>15</v>
      </c>
      <c r="J808" t="s">
        <v>16</v>
      </c>
      <c r="K808" s="2">
        <v>1</v>
      </c>
      <c r="L808" s="2">
        <v>350</v>
      </c>
      <c r="M808" s="16">
        <v>5</v>
      </c>
      <c r="N808" s="29">
        <f t="shared" si="74"/>
        <v>1</v>
      </c>
      <c r="O808" s="30" t="str">
        <f t="shared" si="75"/>
        <v>5</v>
      </c>
      <c r="P808" s="30">
        <f t="shared" si="76"/>
        <v>0</v>
      </c>
      <c r="Q808" s="31">
        <f t="shared" si="77"/>
        <v>300</v>
      </c>
      <c r="R808" s="31">
        <f t="shared" si="78"/>
        <v>5</v>
      </c>
      <c r="U808" s="28"/>
      <c r="V808" s="28"/>
      <c r="W808" s="8"/>
      <c r="X808" s="6"/>
    </row>
    <row r="809" spans="1:24">
      <c r="A809" s="32">
        <v>45444</v>
      </c>
      <c r="B809" s="1" t="str">
        <f t="shared" si="73"/>
        <v>junio</v>
      </c>
      <c r="C809" t="s">
        <v>10</v>
      </c>
      <c r="D809" t="s">
        <v>11</v>
      </c>
      <c r="E809" t="str">
        <f>+VLOOKUP(F809,'[1]DIVIPOLA MPIO'!$A$5:$B$1125,2,0)</f>
        <v>Casanare</v>
      </c>
      <c r="F809" t="s">
        <v>458</v>
      </c>
      <c r="G809" t="s">
        <v>403</v>
      </c>
      <c r="H809" t="s">
        <v>21</v>
      </c>
      <c r="I809" t="s">
        <v>15</v>
      </c>
      <c r="J809" t="s">
        <v>16</v>
      </c>
      <c r="K809" s="2">
        <v>2</v>
      </c>
      <c r="L809" s="2">
        <v>450</v>
      </c>
      <c r="M809" s="16">
        <v>630</v>
      </c>
      <c r="N809" s="29">
        <f t="shared" si="74"/>
        <v>3</v>
      </c>
      <c r="O809" s="30" t="str">
        <f t="shared" si="75"/>
        <v>63</v>
      </c>
      <c r="P809" s="30" t="str">
        <f t="shared" si="76"/>
        <v>0</v>
      </c>
      <c r="Q809" s="31">
        <f t="shared" si="77"/>
        <v>3780</v>
      </c>
      <c r="R809" s="31">
        <f t="shared" si="78"/>
        <v>63</v>
      </c>
      <c r="U809" s="28"/>
      <c r="V809" s="28"/>
      <c r="W809" s="8"/>
      <c r="X809" s="6"/>
    </row>
    <row r="810" spans="1:24">
      <c r="A810" s="32">
        <v>45444</v>
      </c>
      <c r="B810" s="1" t="str">
        <f t="shared" si="73"/>
        <v>junio</v>
      </c>
      <c r="C810" t="s">
        <v>10</v>
      </c>
      <c r="D810" t="s">
        <v>11</v>
      </c>
      <c r="E810" t="str">
        <f>+VLOOKUP(F810,'[1]DIVIPOLA MPIO'!$A$5:$B$1125,2,0)</f>
        <v>Casanare</v>
      </c>
      <c r="F810" t="s">
        <v>458</v>
      </c>
      <c r="G810" t="s">
        <v>245</v>
      </c>
      <c r="H810" t="s">
        <v>317</v>
      </c>
      <c r="I810" t="s">
        <v>15</v>
      </c>
      <c r="J810" t="s">
        <v>16</v>
      </c>
      <c r="K810" s="2">
        <v>1</v>
      </c>
      <c r="L810" s="2">
        <v>231</v>
      </c>
      <c r="M810" s="16">
        <v>330</v>
      </c>
      <c r="N810" s="29">
        <f t="shared" si="74"/>
        <v>3</v>
      </c>
      <c r="O810" s="30" t="str">
        <f t="shared" si="75"/>
        <v>33</v>
      </c>
      <c r="P810" s="30" t="str">
        <f t="shared" si="76"/>
        <v>0</v>
      </c>
      <c r="Q810" s="31">
        <f t="shared" si="77"/>
        <v>1980</v>
      </c>
      <c r="R810" s="31">
        <f t="shared" si="78"/>
        <v>33</v>
      </c>
      <c r="U810" s="28"/>
      <c r="V810" s="28"/>
      <c r="W810" s="8"/>
      <c r="X810" s="6"/>
    </row>
    <row r="811" spans="1:24">
      <c r="A811" s="32">
        <v>45444</v>
      </c>
      <c r="B811" s="1" t="str">
        <f t="shared" si="73"/>
        <v>junio</v>
      </c>
      <c r="C811" t="s">
        <v>10</v>
      </c>
      <c r="D811" t="s">
        <v>11</v>
      </c>
      <c r="E811" t="str">
        <f>+VLOOKUP(F811,'[1]DIVIPOLA MPIO'!$A$5:$B$1125,2,0)</f>
        <v>Casanare</v>
      </c>
      <c r="F811" t="s">
        <v>458</v>
      </c>
      <c r="G811" t="s">
        <v>245</v>
      </c>
      <c r="H811" t="s">
        <v>21</v>
      </c>
      <c r="I811" t="s">
        <v>15</v>
      </c>
      <c r="J811" t="s">
        <v>16</v>
      </c>
      <c r="K811" s="2">
        <v>5</v>
      </c>
      <c r="L811" s="2">
        <v>1000</v>
      </c>
      <c r="M811" s="16">
        <v>1430</v>
      </c>
      <c r="N811" s="29">
        <f t="shared" si="74"/>
        <v>4</v>
      </c>
      <c r="O811" s="30" t="str">
        <f t="shared" si="75"/>
        <v>14</v>
      </c>
      <c r="P811" s="30" t="str">
        <f t="shared" si="76"/>
        <v>30</v>
      </c>
      <c r="Q811" s="31">
        <f t="shared" si="77"/>
        <v>870</v>
      </c>
      <c r="R811" s="31">
        <f t="shared" si="78"/>
        <v>14.5</v>
      </c>
      <c r="U811" s="28"/>
      <c r="V811" s="28"/>
      <c r="W811" s="8"/>
      <c r="X811" s="6"/>
    </row>
    <row r="812" spans="1:24">
      <c r="A812" s="32">
        <v>45444</v>
      </c>
      <c r="B812" s="1" t="str">
        <f t="shared" si="73"/>
        <v>junio</v>
      </c>
      <c r="C812" t="s">
        <v>10</v>
      </c>
      <c r="D812" t="s">
        <v>11</v>
      </c>
      <c r="E812" t="str">
        <f>+VLOOKUP(F812,'[1]DIVIPOLA MPIO'!$A$5:$B$1125,2,0)</f>
        <v>Casanare</v>
      </c>
      <c r="F812" t="s">
        <v>458</v>
      </c>
      <c r="G812" t="s">
        <v>245</v>
      </c>
      <c r="H812" t="s">
        <v>318</v>
      </c>
      <c r="I812" t="s">
        <v>15</v>
      </c>
      <c r="J812" t="s">
        <v>16</v>
      </c>
      <c r="K812" s="2">
        <v>1</v>
      </c>
      <c r="L812" s="2">
        <v>301</v>
      </c>
      <c r="M812" s="16">
        <v>430</v>
      </c>
      <c r="N812" s="29">
        <f t="shared" si="74"/>
        <v>3</v>
      </c>
      <c r="O812" s="30" t="str">
        <f t="shared" si="75"/>
        <v>43</v>
      </c>
      <c r="P812" s="30" t="str">
        <f t="shared" si="76"/>
        <v>0</v>
      </c>
      <c r="Q812" s="31">
        <f t="shared" si="77"/>
        <v>2580</v>
      </c>
      <c r="R812" s="31">
        <f t="shared" si="78"/>
        <v>43</v>
      </c>
      <c r="U812" s="28"/>
      <c r="V812" s="28"/>
      <c r="W812" s="8"/>
      <c r="X812" s="6"/>
    </row>
    <row r="813" spans="1:24">
      <c r="A813" s="32">
        <v>45444</v>
      </c>
      <c r="B813" s="1" t="str">
        <f t="shared" si="73"/>
        <v>junio</v>
      </c>
      <c r="C813" t="s">
        <v>10</v>
      </c>
      <c r="D813" t="s">
        <v>11</v>
      </c>
      <c r="E813" t="str">
        <f>+VLOOKUP(F813,'[1]DIVIPOLA MPIO'!$A$5:$B$1125,2,0)</f>
        <v>Casanare</v>
      </c>
      <c r="F813" t="s">
        <v>458</v>
      </c>
      <c r="G813" t="s">
        <v>330</v>
      </c>
      <c r="H813" t="s">
        <v>21</v>
      </c>
      <c r="I813" t="s">
        <v>15</v>
      </c>
      <c r="J813" t="s">
        <v>16</v>
      </c>
      <c r="K813" s="2">
        <v>4</v>
      </c>
      <c r="L813" s="2">
        <v>980</v>
      </c>
      <c r="M813" s="16">
        <v>14</v>
      </c>
      <c r="N813" s="29">
        <f t="shared" si="74"/>
        <v>2</v>
      </c>
      <c r="O813" s="30" t="str">
        <f t="shared" si="75"/>
        <v>14</v>
      </c>
      <c r="P813" s="30">
        <f t="shared" si="76"/>
        <v>0</v>
      </c>
      <c r="Q813" s="31">
        <f t="shared" si="77"/>
        <v>840</v>
      </c>
      <c r="R813" s="31">
        <f t="shared" si="78"/>
        <v>14</v>
      </c>
      <c r="U813" s="28"/>
      <c r="V813" s="28"/>
      <c r="W813" s="8"/>
      <c r="X813" s="6"/>
    </row>
    <row r="814" spans="1:24">
      <c r="A814" s="32">
        <v>45444</v>
      </c>
      <c r="B814" s="1" t="str">
        <f t="shared" si="73"/>
        <v>junio</v>
      </c>
      <c r="C814" t="s">
        <v>10</v>
      </c>
      <c r="D814" t="s">
        <v>11</v>
      </c>
      <c r="E814" t="str">
        <f>+VLOOKUP(F814,'[1]DIVIPOLA MPIO'!$A$5:$B$1125,2,0)</f>
        <v>Casanare</v>
      </c>
      <c r="F814" t="s">
        <v>17</v>
      </c>
      <c r="G814" t="s">
        <v>18</v>
      </c>
      <c r="H814" t="s">
        <v>14</v>
      </c>
      <c r="I814" t="s">
        <v>15</v>
      </c>
      <c r="J814" t="s">
        <v>16</v>
      </c>
      <c r="K814" s="2">
        <v>15</v>
      </c>
      <c r="L814" s="2">
        <v>3031</v>
      </c>
      <c r="M814" s="16">
        <v>2152</v>
      </c>
      <c r="N814" s="29">
        <f t="shared" si="74"/>
        <v>4</v>
      </c>
      <c r="O814" s="30" t="str">
        <f t="shared" si="75"/>
        <v>21</v>
      </c>
      <c r="P814" s="30" t="str">
        <f t="shared" si="76"/>
        <v>52</v>
      </c>
      <c r="Q814" s="31">
        <f t="shared" si="77"/>
        <v>1312</v>
      </c>
      <c r="R814" s="31">
        <f t="shared" si="78"/>
        <v>21.866666666666667</v>
      </c>
      <c r="U814" s="28"/>
      <c r="V814" s="28"/>
      <c r="W814" s="8"/>
      <c r="X814" s="6"/>
    </row>
    <row r="815" spans="1:24">
      <c r="A815" s="32">
        <v>45444</v>
      </c>
      <c r="B815" s="1" t="str">
        <f t="shared" si="73"/>
        <v>junio</v>
      </c>
      <c r="C815" t="s">
        <v>10</v>
      </c>
      <c r="D815" t="s">
        <v>11</v>
      </c>
      <c r="E815" t="str">
        <f>+VLOOKUP(F815,'[1]DIVIPOLA MPIO'!$A$5:$B$1125,2,0)</f>
        <v>Casanare</v>
      </c>
      <c r="F815" t="s">
        <v>463</v>
      </c>
      <c r="G815" t="s">
        <v>331</v>
      </c>
      <c r="H815" t="s">
        <v>317</v>
      </c>
      <c r="I815" t="s">
        <v>15</v>
      </c>
      <c r="J815" t="s">
        <v>16</v>
      </c>
      <c r="K815" s="2">
        <v>1</v>
      </c>
      <c r="L815" s="2">
        <v>210</v>
      </c>
      <c r="M815" s="16">
        <v>3</v>
      </c>
      <c r="N815" s="29">
        <f t="shared" si="74"/>
        <v>1</v>
      </c>
      <c r="O815" s="30" t="str">
        <f t="shared" si="75"/>
        <v>3</v>
      </c>
      <c r="P815" s="30">
        <f t="shared" si="76"/>
        <v>0</v>
      </c>
      <c r="Q815" s="31">
        <f t="shared" si="77"/>
        <v>180</v>
      </c>
      <c r="R815" s="31">
        <f t="shared" si="78"/>
        <v>3</v>
      </c>
      <c r="U815" s="28"/>
      <c r="V815" s="28"/>
      <c r="W815" s="8"/>
      <c r="X815" s="6"/>
    </row>
    <row r="816" spans="1:24">
      <c r="A816" s="32">
        <v>45444</v>
      </c>
      <c r="B816" s="1" t="str">
        <f t="shared" si="73"/>
        <v>junio</v>
      </c>
      <c r="C816" t="s">
        <v>10</v>
      </c>
      <c r="D816" t="s">
        <v>11</v>
      </c>
      <c r="E816" t="str">
        <f>+VLOOKUP(F816,'[1]DIVIPOLA MPIO'!$A$5:$B$1125,2,0)</f>
        <v>Casanare</v>
      </c>
      <c r="F816" t="s">
        <v>463</v>
      </c>
      <c r="G816" t="s">
        <v>331</v>
      </c>
      <c r="H816" t="s">
        <v>318</v>
      </c>
      <c r="I816" t="s">
        <v>15</v>
      </c>
      <c r="J816" t="s">
        <v>16</v>
      </c>
      <c r="K816" s="2">
        <v>3</v>
      </c>
      <c r="L816" s="2">
        <v>910</v>
      </c>
      <c r="M816" s="16">
        <v>13</v>
      </c>
      <c r="N816" s="29">
        <f t="shared" si="74"/>
        <v>2</v>
      </c>
      <c r="O816" s="30" t="str">
        <f t="shared" si="75"/>
        <v>13</v>
      </c>
      <c r="P816" s="30">
        <f t="shared" si="76"/>
        <v>0</v>
      </c>
      <c r="Q816" s="31">
        <f t="shared" si="77"/>
        <v>780</v>
      </c>
      <c r="R816" s="31">
        <f t="shared" si="78"/>
        <v>13</v>
      </c>
      <c r="U816" s="28"/>
      <c r="V816" s="28"/>
      <c r="W816" s="8"/>
      <c r="X816" s="6"/>
    </row>
    <row r="817" spans="1:24">
      <c r="A817" s="32">
        <v>45444</v>
      </c>
      <c r="B817" s="1" t="str">
        <f t="shared" si="73"/>
        <v>junio</v>
      </c>
      <c r="C817" t="s">
        <v>10</v>
      </c>
      <c r="D817" t="s">
        <v>11</v>
      </c>
      <c r="E817" t="str">
        <f>+VLOOKUP(F817,'[1]DIVIPOLA MPIO'!$A$5:$B$1125,2,0)</f>
        <v>Casanare</v>
      </c>
      <c r="F817" t="s">
        <v>463</v>
      </c>
      <c r="G817" t="s">
        <v>20</v>
      </c>
      <c r="H817" t="s">
        <v>317</v>
      </c>
      <c r="I817" t="s">
        <v>15</v>
      </c>
      <c r="J817" t="s">
        <v>16</v>
      </c>
      <c r="K817" s="2">
        <v>14</v>
      </c>
      <c r="L817" s="2">
        <v>3731</v>
      </c>
      <c r="M817" s="16">
        <v>2063</v>
      </c>
      <c r="N817" s="29">
        <f t="shared" si="74"/>
        <v>4</v>
      </c>
      <c r="O817" s="30" t="str">
        <f t="shared" si="75"/>
        <v>20</v>
      </c>
      <c r="P817" s="30" t="str">
        <f t="shared" si="76"/>
        <v>63</v>
      </c>
      <c r="Q817" s="31">
        <f t="shared" si="77"/>
        <v>1263</v>
      </c>
      <c r="R817" s="31">
        <f t="shared" si="78"/>
        <v>21.05</v>
      </c>
      <c r="U817" s="28"/>
      <c r="V817" s="28"/>
      <c r="W817" s="8"/>
      <c r="X817" s="6"/>
    </row>
    <row r="818" spans="1:24">
      <c r="A818" s="32">
        <v>45444</v>
      </c>
      <c r="B818" s="1" t="str">
        <f t="shared" si="73"/>
        <v>junio</v>
      </c>
      <c r="C818" t="s">
        <v>10</v>
      </c>
      <c r="D818" t="s">
        <v>11</v>
      </c>
      <c r="E818" t="str">
        <f>+VLOOKUP(F818,'[1]DIVIPOLA MPIO'!$A$5:$B$1125,2,0)</f>
        <v>Casanare</v>
      </c>
      <c r="F818" t="s">
        <v>463</v>
      </c>
      <c r="G818" t="s">
        <v>20</v>
      </c>
      <c r="H818" t="s">
        <v>318</v>
      </c>
      <c r="I818" t="s">
        <v>15</v>
      </c>
      <c r="J818" t="s">
        <v>16</v>
      </c>
      <c r="K818" s="2">
        <v>2</v>
      </c>
      <c r="L818" s="2">
        <v>630</v>
      </c>
      <c r="M818" s="16">
        <v>9</v>
      </c>
      <c r="N818" s="29">
        <f t="shared" si="74"/>
        <v>1</v>
      </c>
      <c r="O818" s="30" t="str">
        <f t="shared" si="75"/>
        <v>9</v>
      </c>
      <c r="P818" s="30">
        <f t="shared" si="76"/>
        <v>0</v>
      </c>
      <c r="Q818" s="31">
        <f t="shared" si="77"/>
        <v>540</v>
      </c>
      <c r="R818" s="31">
        <f t="shared" si="78"/>
        <v>9</v>
      </c>
      <c r="U818" s="28"/>
      <c r="V818" s="28"/>
      <c r="W818" s="8"/>
      <c r="X818" s="6"/>
    </row>
    <row r="819" spans="1:24">
      <c r="A819" s="32">
        <v>45444</v>
      </c>
      <c r="B819" s="1" t="str">
        <f t="shared" si="73"/>
        <v>junio</v>
      </c>
      <c r="C819" t="s">
        <v>10</v>
      </c>
      <c r="D819" t="s">
        <v>11</v>
      </c>
      <c r="E819" t="str">
        <f>+VLOOKUP(F819,'[1]DIVIPOLA MPIO'!$A$5:$B$1125,2,0)</f>
        <v>Casanare</v>
      </c>
      <c r="F819" t="s">
        <v>463</v>
      </c>
      <c r="G819" t="s">
        <v>333</v>
      </c>
      <c r="H819" t="s">
        <v>317</v>
      </c>
      <c r="I819" t="s">
        <v>15</v>
      </c>
      <c r="J819" t="s">
        <v>16</v>
      </c>
      <c r="K819" s="2">
        <v>2</v>
      </c>
      <c r="L819" s="2">
        <v>420</v>
      </c>
      <c r="M819" s="16">
        <v>6</v>
      </c>
      <c r="N819" s="29">
        <f t="shared" si="74"/>
        <v>1</v>
      </c>
      <c r="O819" s="30" t="str">
        <f t="shared" si="75"/>
        <v>6</v>
      </c>
      <c r="P819" s="30">
        <f t="shared" si="76"/>
        <v>0</v>
      </c>
      <c r="Q819" s="31">
        <f t="shared" si="77"/>
        <v>360</v>
      </c>
      <c r="R819" s="31">
        <f t="shared" si="78"/>
        <v>6</v>
      </c>
      <c r="U819" s="28"/>
      <c r="V819" s="28"/>
      <c r="W819" s="8"/>
      <c r="X819" s="6"/>
    </row>
    <row r="820" spans="1:24">
      <c r="A820" s="32">
        <v>45444</v>
      </c>
      <c r="B820" s="1" t="str">
        <f t="shared" si="73"/>
        <v>junio</v>
      </c>
      <c r="C820" t="s">
        <v>10</v>
      </c>
      <c r="D820" t="s">
        <v>11</v>
      </c>
      <c r="E820" t="str">
        <f>+VLOOKUP(F820,'[1]DIVIPOLA MPIO'!$A$5:$B$1125,2,0)</f>
        <v>Casanare</v>
      </c>
      <c r="F820" t="s">
        <v>463</v>
      </c>
      <c r="G820" t="s">
        <v>333</v>
      </c>
      <c r="H820" t="s">
        <v>318</v>
      </c>
      <c r="I820" t="s">
        <v>15</v>
      </c>
      <c r="J820" t="s">
        <v>16</v>
      </c>
      <c r="K820" s="2">
        <v>8</v>
      </c>
      <c r="L820" s="2">
        <v>2401</v>
      </c>
      <c r="M820" s="16">
        <v>2245</v>
      </c>
      <c r="N820" s="29">
        <f t="shared" si="74"/>
        <v>4</v>
      </c>
      <c r="O820" s="30" t="str">
        <f t="shared" si="75"/>
        <v>22</v>
      </c>
      <c r="P820" s="30" t="str">
        <f t="shared" si="76"/>
        <v>45</v>
      </c>
      <c r="Q820" s="31">
        <f t="shared" si="77"/>
        <v>1365</v>
      </c>
      <c r="R820" s="31">
        <f t="shared" si="78"/>
        <v>22.75</v>
      </c>
      <c r="U820" s="28"/>
      <c r="V820" s="28"/>
      <c r="W820" s="8"/>
      <c r="X820" s="6"/>
    </row>
    <row r="821" spans="1:24">
      <c r="A821" s="32">
        <v>45444</v>
      </c>
      <c r="B821" s="1" t="str">
        <f t="shared" si="73"/>
        <v>junio</v>
      </c>
      <c r="C821" t="s">
        <v>22</v>
      </c>
      <c r="D821" t="s">
        <v>23</v>
      </c>
      <c r="E821" t="str">
        <f>+VLOOKUP(F821,'[1]DIVIPOLA MPIO'!$A$5:$B$1125,2,0)</f>
        <v>Cesar</v>
      </c>
      <c r="F821" t="s">
        <v>24</v>
      </c>
      <c r="G821" t="s">
        <v>25</v>
      </c>
      <c r="H821" t="s">
        <v>37</v>
      </c>
      <c r="I821" t="s">
        <v>15</v>
      </c>
      <c r="J821" t="s">
        <v>27</v>
      </c>
      <c r="K821" s="2">
        <v>24</v>
      </c>
      <c r="L821" s="2">
        <v>600</v>
      </c>
      <c r="M821" s="16">
        <v>636</v>
      </c>
      <c r="N821" s="29">
        <f t="shared" si="74"/>
        <v>3</v>
      </c>
      <c r="O821" s="30" t="str">
        <f t="shared" si="75"/>
        <v>63</v>
      </c>
      <c r="P821" s="30" t="str">
        <f t="shared" si="76"/>
        <v>6</v>
      </c>
      <c r="Q821" s="31">
        <f t="shared" si="77"/>
        <v>3786</v>
      </c>
      <c r="R821" s="31">
        <f t="shared" si="78"/>
        <v>63.1</v>
      </c>
      <c r="U821" s="28"/>
      <c r="V821" s="28"/>
      <c r="W821" s="8"/>
      <c r="X821" s="6"/>
    </row>
    <row r="822" spans="1:24">
      <c r="A822" s="32">
        <v>45444</v>
      </c>
      <c r="B822" s="1" t="str">
        <f t="shared" si="73"/>
        <v>junio</v>
      </c>
      <c r="C822" t="s">
        <v>22</v>
      </c>
      <c r="D822" t="s">
        <v>23</v>
      </c>
      <c r="E822" t="str">
        <f>+VLOOKUP(F822,'[1]DIVIPOLA MPIO'!$A$5:$B$1125,2,0)</f>
        <v>La Guajira</v>
      </c>
      <c r="F822" t="s">
        <v>28</v>
      </c>
      <c r="G822" t="s">
        <v>29</v>
      </c>
      <c r="H822" t="s">
        <v>36</v>
      </c>
      <c r="I822" t="s">
        <v>15</v>
      </c>
      <c r="J822" t="s">
        <v>27</v>
      </c>
      <c r="K822" s="2">
        <v>71</v>
      </c>
      <c r="L822" s="2">
        <v>1873</v>
      </c>
      <c r="M822" s="16">
        <v>2854</v>
      </c>
      <c r="N822" s="29">
        <f t="shared" si="74"/>
        <v>4</v>
      </c>
      <c r="O822" s="30" t="str">
        <f t="shared" si="75"/>
        <v>28</v>
      </c>
      <c r="P822" s="30" t="str">
        <f t="shared" si="76"/>
        <v>54</v>
      </c>
      <c r="Q822" s="31">
        <f t="shared" si="77"/>
        <v>1734</v>
      </c>
      <c r="R822" s="31">
        <f t="shared" si="78"/>
        <v>28.9</v>
      </c>
      <c r="U822" s="28"/>
      <c r="V822" s="28"/>
      <c r="W822" s="8"/>
      <c r="X822" s="6"/>
    </row>
    <row r="823" spans="1:24">
      <c r="A823" s="32">
        <v>45444</v>
      </c>
      <c r="B823" s="1" t="str">
        <f t="shared" si="73"/>
        <v>junio</v>
      </c>
      <c r="C823" t="s">
        <v>22</v>
      </c>
      <c r="D823" t="s">
        <v>23</v>
      </c>
      <c r="E823" t="str">
        <f>+VLOOKUP(F823,'[1]DIVIPOLA MPIO'!$A$5:$B$1125,2,0)</f>
        <v>La Guajira</v>
      </c>
      <c r="F823" t="s">
        <v>28</v>
      </c>
      <c r="G823" t="s">
        <v>29</v>
      </c>
      <c r="H823" t="s">
        <v>33</v>
      </c>
      <c r="I823" t="s">
        <v>15</v>
      </c>
      <c r="J823" t="s">
        <v>27</v>
      </c>
      <c r="K823" s="2">
        <v>20</v>
      </c>
      <c r="L823" s="2">
        <v>544</v>
      </c>
      <c r="M823" s="16">
        <v>730</v>
      </c>
      <c r="N823" s="29">
        <f t="shared" si="74"/>
        <v>3</v>
      </c>
      <c r="O823" s="30" t="str">
        <f t="shared" si="75"/>
        <v>73</v>
      </c>
      <c r="P823" s="30" t="str">
        <f t="shared" si="76"/>
        <v>0</v>
      </c>
      <c r="Q823" s="31">
        <f t="shared" si="77"/>
        <v>4380</v>
      </c>
      <c r="R823" s="31">
        <f t="shared" si="78"/>
        <v>73</v>
      </c>
      <c r="U823" s="28"/>
      <c r="V823" s="28"/>
      <c r="W823" s="8"/>
      <c r="X823" s="6"/>
    </row>
    <row r="824" spans="1:24">
      <c r="A824" s="32">
        <v>45444</v>
      </c>
      <c r="B824" s="1" t="str">
        <f t="shared" si="73"/>
        <v>junio</v>
      </c>
      <c r="C824" t="s">
        <v>22</v>
      </c>
      <c r="D824" t="s">
        <v>23</v>
      </c>
      <c r="E824" t="str">
        <f>+VLOOKUP(F824,'[1]DIVIPOLA MPIO'!$A$5:$B$1125,2,0)</f>
        <v>Magdalena</v>
      </c>
      <c r="F824" t="s">
        <v>31</v>
      </c>
      <c r="G824" t="s">
        <v>32</v>
      </c>
      <c r="H824" t="s">
        <v>33</v>
      </c>
      <c r="I824" t="s">
        <v>15</v>
      </c>
      <c r="J824" t="s">
        <v>27</v>
      </c>
      <c r="K824" s="2">
        <v>64</v>
      </c>
      <c r="L824" s="2">
        <v>1718</v>
      </c>
      <c r="M824" s="16">
        <v>2330</v>
      </c>
      <c r="N824" s="29">
        <f t="shared" si="74"/>
        <v>4</v>
      </c>
      <c r="O824" s="30" t="str">
        <f t="shared" si="75"/>
        <v>23</v>
      </c>
      <c r="P824" s="30" t="str">
        <f t="shared" si="76"/>
        <v>30</v>
      </c>
      <c r="Q824" s="31">
        <f t="shared" si="77"/>
        <v>1410</v>
      </c>
      <c r="R824" s="31">
        <f t="shared" si="78"/>
        <v>23.5</v>
      </c>
      <c r="U824" s="28"/>
      <c r="V824" s="28"/>
      <c r="W824" s="8"/>
      <c r="X824" s="6"/>
    </row>
    <row r="825" spans="1:24">
      <c r="A825" s="32">
        <v>45444</v>
      </c>
      <c r="B825" s="1" t="str">
        <f t="shared" si="73"/>
        <v>junio</v>
      </c>
      <c r="C825" t="s">
        <v>22</v>
      </c>
      <c r="D825" t="s">
        <v>23</v>
      </c>
      <c r="E825" t="str">
        <f>+VLOOKUP(F825,'[1]DIVIPOLA MPIO'!$A$5:$B$1125,2,0)</f>
        <v>Magdalena</v>
      </c>
      <c r="F825" t="s">
        <v>34</v>
      </c>
      <c r="G825" t="s">
        <v>35</v>
      </c>
      <c r="H825" t="s">
        <v>37</v>
      </c>
      <c r="I825" t="s">
        <v>15</v>
      </c>
      <c r="J825" t="s">
        <v>27</v>
      </c>
      <c r="K825" s="2">
        <v>108</v>
      </c>
      <c r="L825" s="2">
        <v>3135</v>
      </c>
      <c r="M825" s="16">
        <v>3724</v>
      </c>
      <c r="N825" s="29">
        <f t="shared" si="74"/>
        <v>4</v>
      </c>
      <c r="O825" s="30" t="str">
        <f t="shared" si="75"/>
        <v>37</v>
      </c>
      <c r="P825" s="30" t="str">
        <f t="shared" si="76"/>
        <v>24</v>
      </c>
      <c r="Q825" s="31">
        <f t="shared" si="77"/>
        <v>2244</v>
      </c>
      <c r="R825" s="31">
        <f t="shared" si="78"/>
        <v>37.4</v>
      </c>
      <c r="U825" s="28"/>
      <c r="V825" s="28"/>
      <c r="W825" s="8"/>
      <c r="X825" s="6"/>
    </row>
    <row r="826" spans="1:24">
      <c r="A826" s="32">
        <v>45444</v>
      </c>
      <c r="B826" s="1" t="str">
        <f t="shared" si="73"/>
        <v>junio</v>
      </c>
      <c r="C826" t="s">
        <v>22</v>
      </c>
      <c r="D826" t="s">
        <v>23</v>
      </c>
      <c r="E826" t="str">
        <f>+VLOOKUP(F826,'[1]DIVIPOLA MPIO'!$A$5:$B$1125,2,0)</f>
        <v>Magdalena</v>
      </c>
      <c r="F826" t="s">
        <v>34</v>
      </c>
      <c r="G826" t="s">
        <v>35</v>
      </c>
      <c r="H826" t="s">
        <v>30</v>
      </c>
      <c r="I826" t="s">
        <v>15</v>
      </c>
      <c r="J826" t="s">
        <v>27</v>
      </c>
      <c r="K826" s="2">
        <v>116</v>
      </c>
      <c r="L826" s="2">
        <v>3425</v>
      </c>
      <c r="M826" s="16">
        <v>4412</v>
      </c>
      <c r="N826" s="29">
        <f t="shared" si="74"/>
        <v>4</v>
      </c>
      <c r="O826" s="30" t="str">
        <f t="shared" si="75"/>
        <v>44</v>
      </c>
      <c r="P826" s="30" t="str">
        <f t="shared" si="76"/>
        <v>12</v>
      </c>
      <c r="Q826" s="31">
        <f t="shared" si="77"/>
        <v>2652</v>
      </c>
      <c r="R826" s="31">
        <f t="shared" si="78"/>
        <v>44.2</v>
      </c>
      <c r="U826" s="28"/>
      <c r="V826" s="28"/>
      <c r="W826" s="8"/>
      <c r="X826" s="6"/>
    </row>
    <row r="827" spans="1:24">
      <c r="A827" s="32">
        <v>45444</v>
      </c>
      <c r="B827" s="1" t="str">
        <f t="shared" si="73"/>
        <v>junio</v>
      </c>
      <c r="C827" t="s">
        <v>248</v>
      </c>
      <c r="D827" t="s">
        <v>249</v>
      </c>
      <c r="E827" t="str">
        <f>+VLOOKUP(F827,'[1]DIVIPOLA MPIO'!$A$5:$B$1125,2,0)</f>
        <v>Bolívar</v>
      </c>
      <c r="F827" t="s">
        <v>465</v>
      </c>
      <c r="G827" t="s">
        <v>250</v>
      </c>
      <c r="H827" t="s">
        <v>251</v>
      </c>
      <c r="I827" t="s">
        <v>15</v>
      </c>
      <c r="J827" t="s">
        <v>16</v>
      </c>
      <c r="K827" s="2">
        <v>1000</v>
      </c>
      <c r="L827" s="2">
        <v>4900</v>
      </c>
      <c r="M827" s="16">
        <v>70</v>
      </c>
      <c r="N827" s="29">
        <f t="shared" si="74"/>
        <v>2</v>
      </c>
      <c r="O827" s="30" t="str">
        <f t="shared" si="75"/>
        <v>70</v>
      </c>
      <c r="P827" s="30">
        <f t="shared" si="76"/>
        <v>0</v>
      </c>
      <c r="Q827" s="31">
        <f t="shared" si="77"/>
        <v>4200</v>
      </c>
      <c r="R827" s="31">
        <f t="shared" si="78"/>
        <v>70</v>
      </c>
      <c r="U827" s="28"/>
      <c r="V827" s="28"/>
      <c r="W827" s="8"/>
      <c r="X827" s="6"/>
    </row>
    <row r="828" spans="1:24">
      <c r="A828" s="32">
        <v>45444</v>
      </c>
      <c r="B828" s="1" t="str">
        <f t="shared" si="73"/>
        <v>junio</v>
      </c>
      <c r="C828" t="s">
        <v>248</v>
      </c>
      <c r="D828" t="s">
        <v>249</v>
      </c>
      <c r="E828" t="str">
        <f>+VLOOKUP(F828,'[1]DIVIPOLA MPIO'!$A$5:$B$1125,2,0)</f>
        <v>Bolívar</v>
      </c>
      <c r="F828" t="s">
        <v>465</v>
      </c>
      <c r="G828" t="s">
        <v>250</v>
      </c>
      <c r="H828" t="s">
        <v>371</v>
      </c>
      <c r="I828" t="s">
        <v>15</v>
      </c>
      <c r="J828" t="s">
        <v>16</v>
      </c>
      <c r="K828" s="2">
        <v>800</v>
      </c>
      <c r="L828" s="2">
        <v>3210</v>
      </c>
      <c r="M828" s="16">
        <v>46</v>
      </c>
      <c r="N828" s="29">
        <f t="shared" si="74"/>
        <v>2</v>
      </c>
      <c r="O828" s="30" t="str">
        <f t="shared" si="75"/>
        <v>46</v>
      </c>
      <c r="P828" s="30">
        <f t="shared" si="76"/>
        <v>0</v>
      </c>
      <c r="Q828" s="31">
        <f t="shared" si="77"/>
        <v>2760</v>
      </c>
      <c r="R828" s="31">
        <f t="shared" si="78"/>
        <v>46</v>
      </c>
      <c r="U828" s="28"/>
      <c r="V828" s="28"/>
      <c r="W828" s="8"/>
      <c r="X828" s="6"/>
    </row>
    <row r="829" spans="1:24">
      <c r="A829" s="32">
        <v>45444</v>
      </c>
      <c r="B829" s="1" t="str">
        <f t="shared" si="73"/>
        <v>junio</v>
      </c>
      <c r="C829" t="s">
        <v>248</v>
      </c>
      <c r="D829" t="s">
        <v>249</v>
      </c>
      <c r="E829" t="str">
        <f>+VLOOKUP(F829,'[1]DIVIPOLA MPIO'!$A$5:$B$1125,2,0)</f>
        <v>Bolívar</v>
      </c>
      <c r="F829" t="s">
        <v>465</v>
      </c>
      <c r="G829" t="s">
        <v>250</v>
      </c>
      <c r="H829" t="s">
        <v>252</v>
      </c>
      <c r="I829" t="s">
        <v>15</v>
      </c>
      <c r="J829" t="s">
        <v>16</v>
      </c>
      <c r="K829" s="2">
        <v>980</v>
      </c>
      <c r="L829" s="2">
        <v>3990</v>
      </c>
      <c r="M829" s="16">
        <v>57</v>
      </c>
      <c r="N829" s="29">
        <f t="shared" si="74"/>
        <v>2</v>
      </c>
      <c r="O829" s="30" t="str">
        <f t="shared" si="75"/>
        <v>57</v>
      </c>
      <c r="P829" s="30">
        <f t="shared" si="76"/>
        <v>0</v>
      </c>
      <c r="Q829" s="31">
        <f t="shared" si="77"/>
        <v>3420</v>
      </c>
      <c r="R829" s="31">
        <f t="shared" si="78"/>
        <v>57</v>
      </c>
      <c r="U829" s="28"/>
      <c r="V829" s="28"/>
      <c r="W829" s="8"/>
      <c r="X829" s="6"/>
    </row>
    <row r="830" spans="1:24">
      <c r="A830" s="32">
        <v>45444</v>
      </c>
      <c r="B830" s="1" t="str">
        <f t="shared" si="73"/>
        <v>junio</v>
      </c>
      <c r="C830" t="s">
        <v>253</v>
      </c>
      <c r="D830" t="s">
        <v>254</v>
      </c>
      <c r="E830" t="str">
        <f>+VLOOKUP(F830,'[1]DIVIPOLA MPIO'!$A$5:$B$1125,2,0)</f>
        <v>Casanare</v>
      </c>
      <c r="F830" t="s">
        <v>12</v>
      </c>
      <c r="G830" t="s">
        <v>255</v>
      </c>
      <c r="H830" t="s">
        <v>372</v>
      </c>
      <c r="I830" t="s">
        <v>92</v>
      </c>
      <c r="J830" t="s">
        <v>16</v>
      </c>
      <c r="K830" s="2">
        <v>12</v>
      </c>
      <c r="L830" s="2">
        <v>150</v>
      </c>
      <c r="M830" s="16">
        <v>4</v>
      </c>
      <c r="N830" s="29">
        <f t="shared" si="74"/>
        <v>1</v>
      </c>
      <c r="O830" s="30" t="str">
        <f t="shared" si="75"/>
        <v>4</v>
      </c>
      <c r="P830" s="30">
        <f t="shared" si="76"/>
        <v>0</v>
      </c>
      <c r="Q830" s="31">
        <f t="shared" si="77"/>
        <v>240</v>
      </c>
      <c r="R830" s="31">
        <f t="shared" si="78"/>
        <v>4</v>
      </c>
      <c r="U830" s="28"/>
      <c r="V830" s="28"/>
      <c r="W830" s="8"/>
      <c r="X830" s="6"/>
    </row>
    <row r="831" spans="1:24">
      <c r="A831" s="32">
        <v>45444</v>
      </c>
      <c r="B831" s="1" t="str">
        <f t="shared" si="73"/>
        <v>junio</v>
      </c>
      <c r="C831" t="s">
        <v>253</v>
      </c>
      <c r="D831" t="s">
        <v>254</v>
      </c>
      <c r="E831" t="str">
        <f>+VLOOKUP(F831,'[1]DIVIPOLA MPIO'!$A$5:$B$1125,2,0)</f>
        <v>Casanare</v>
      </c>
      <c r="F831" t="s">
        <v>12</v>
      </c>
      <c r="G831" t="s">
        <v>255</v>
      </c>
      <c r="H831" t="s">
        <v>336</v>
      </c>
      <c r="I831" t="s">
        <v>15</v>
      </c>
      <c r="J831" t="s">
        <v>16</v>
      </c>
      <c r="K831" s="2">
        <v>77</v>
      </c>
      <c r="L831" s="2">
        <v>963</v>
      </c>
      <c r="M831" s="16">
        <v>257</v>
      </c>
      <c r="N831" s="29">
        <f t="shared" si="74"/>
        <v>3</v>
      </c>
      <c r="O831" s="30" t="str">
        <f t="shared" si="75"/>
        <v>25</v>
      </c>
      <c r="P831" s="30" t="str">
        <f t="shared" si="76"/>
        <v>7</v>
      </c>
      <c r="Q831" s="31">
        <f t="shared" si="77"/>
        <v>1507</v>
      </c>
      <c r="R831" s="31">
        <f t="shared" si="78"/>
        <v>25.116666666666667</v>
      </c>
      <c r="U831" s="28"/>
      <c r="V831" s="28"/>
      <c r="W831" s="8"/>
      <c r="X831" s="6"/>
    </row>
    <row r="832" spans="1:24">
      <c r="A832" s="32">
        <v>45444</v>
      </c>
      <c r="B832" s="1" t="str">
        <f t="shared" si="73"/>
        <v>junio</v>
      </c>
      <c r="C832" t="s">
        <v>253</v>
      </c>
      <c r="D832" t="s">
        <v>254</v>
      </c>
      <c r="E832" t="str">
        <f>+VLOOKUP(F832,'[1]DIVIPOLA MPIO'!$A$5:$B$1125,2,0)</f>
        <v>Casanare</v>
      </c>
      <c r="F832" t="s">
        <v>12</v>
      </c>
      <c r="G832" t="s">
        <v>255</v>
      </c>
      <c r="H832" t="s">
        <v>256</v>
      </c>
      <c r="I832" t="s">
        <v>92</v>
      </c>
      <c r="J832" t="s">
        <v>16</v>
      </c>
      <c r="K832" s="2">
        <v>75</v>
      </c>
      <c r="L832" s="2">
        <v>938</v>
      </c>
      <c r="M832" s="16">
        <v>251</v>
      </c>
      <c r="N832" s="29">
        <f t="shared" si="74"/>
        <v>3</v>
      </c>
      <c r="O832" s="30" t="str">
        <f t="shared" si="75"/>
        <v>25</v>
      </c>
      <c r="P832" s="30" t="str">
        <f t="shared" si="76"/>
        <v>1</v>
      </c>
      <c r="Q832" s="31">
        <f t="shared" si="77"/>
        <v>1501</v>
      </c>
      <c r="R832" s="31">
        <f t="shared" si="78"/>
        <v>25.016666666666666</v>
      </c>
      <c r="U832" s="28"/>
      <c r="V832" s="28"/>
      <c r="W832" s="8"/>
      <c r="X832" s="6"/>
    </row>
    <row r="833" spans="1:24">
      <c r="A833" s="32">
        <v>45444</v>
      </c>
      <c r="B833" s="1" t="str">
        <f t="shared" si="73"/>
        <v>junio</v>
      </c>
      <c r="C833" t="s">
        <v>253</v>
      </c>
      <c r="D833" t="s">
        <v>254</v>
      </c>
      <c r="E833" t="str">
        <f>+VLOOKUP(F833,'[1]DIVIPOLA MPIO'!$A$5:$B$1125,2,0)</f>
        <v>Casanare</v>
      </c>
      <c r="F833" t="s">
        <v>12</v>
      </c>
      <c r="G833" t="s">
        <v>337</v>
      </c>
      <c r="H833" t="s">
        <v>336</v>
      </c>
      <c r="I833" t="s">
        <v>15</v>
      </c>
      <c r="J833" t="s">
        <v>16</v>
      </c>
      <c r="K833" s="2">
        <v>98</v>
      </c>
      <c r="L833" s="2">
        <v>1225</v>
      </c>
      <c r="M833" s="16">
        <v>327</v>
      </c>
      <c r="N833" s="29">
        <f t="shared" si="74"/>
        <v>3</v>
      </c>
      <c r="O833" s="30" t="str">
        <f t="shared" si="75"/>
        <v>32</v>
      </c>
      <c r="P833" s="30" t="str">
        <f t="shared" si="76"/>
        <v>7</v>
      </c>
      <c r="Q833" s="31">
        <f t="shared" si="77"/>
        <v>1927</v>
      </c>
      <c r="R833" s="31">
        <f t="shared" si="78"/>
        <v>32.116666666666667</v>
      </c>
      <c r="U833" s="28"/>
      <c r="V833" s="28"/>
      <c r="W833" s="8"/>
      <c r="X833" s="6"/>
    </row>
    <row r="834" spans="1:24">
      <c r="A834" s="32">
        <v>45444</v>
      </c>
      <c r="B834" s="1" t="str">
        <f t="shared" si="73"/>
        <v>junio</v>
      </c>
      <c r="C834" t="s">
        <v>253</v>
      </c>
      <c r="D834" t="s">
        <v>254</v>
      </c>
      <c r="E834" t="str">
        <f>+VLOOKUP(F834,'[1]DIVIPOLA MPIO'!$A$5:$B$1125,2,0)</f>
        <v>Casanare</v>
      </c>
      <c r="F834" t="s">
        <v>12</v>
      </c>
      <c r="G834" t="s">
        <v>337</v>
      </c>
      <c r="H834" t="s">
        <v>256</v>
      </c>
      <c r="I834" t="s">
        <v>92</v>
      </c>
      <c r="J834" t="s">
        <v>16</v>
      </c>
      <c r="K834" s="2">
        <v>57</v>
      </c>
      <c r="L834" s="2">
        <v>713</v>
      </c>
      <c r="M834" s="16">
        <v>19</v>
      </c>
      <c r="N834" s="29">
        <f t="shared" si="74"/>
        <v>2</v>
      </c>
      <c r="O834" s="30" t="str">
        <f t="shared" si="75"/>
        <v>19</v>
      </c>
      <c r="P834" s="30">
        <f t="shared" si="76"/>
        <v>0</v>
      </c>
      <c r="Q834" s="31">
        <f t="shared" si="77"/>
        <v>1140</v>
      </c>
      <c r="R834" s="31">
        <f t="shared" si="78"/>
        <v>19</v>
      </c>
      <c r="U834" s="28"/>
      <c r="V834" s="28"/>
      <c r="W834" s="8"/>
      <c r="X834" s="6"/>
    </row>
    <row r="835" spans="1:24">
      <c r="A835" s="32">
        <v>45444</v>
      </c>
      <c r="B835" s="1" t="str">
        <f t="shared" ref="B835:B898" si="79">TEXT(A835,"mmmm")</f>
        <v>junio</v>
      </c>
      <c r="C835" t="s">
        <v>253</v>
      </c>
      <c r="D835" t="s">
        <v>254</v>
      </c>
      <c r="E835" t="str">
        <f>+VLOOKUP(F835,'[1]DIVIPOLA MPIO'!$A$5:$B$1125,2,0)</f>
        <v>Casanare</v>
      </c>
      <c r="F835" t="s">
        <v>338</v>
      </c>
      <c r="G835" t="s">
        <v>339</v>
      </c>
      <c r="H835" t="s">
        <v>372</v>
      </c>
      <c r="I835" t="s">
        <v>92</v>
      </c>
      <c r="J835" t="s">
        <v>16</v>
      </c>
      <c r="K835" s="2">
        <v>87</v>
      </c>
      <c r="L835" s="2">
        <v>1088</v>
      </c>
      <c r="M835" s="16">
        <v>291</v>
      </c>
      <c r="N835" s="29">
        <f t="shared" ref="N835:N898" si="80">LEN($M835)</f>
        <v>3</v>
      </c>
      <c r="O835" s="30" t="str">
        <f t="shared" ref="O835:O898" si="81">IF(N835="1",$M835,IF(N835=2,LEFT($M835,2),LEFT($M835,2)))</f>
        <v>29</v>
      </c>
      <c r="P835" s="30" t="str">
        <f t="shared" ref="P835:P898" si="82">IF(N835&lt;=2,0,MID($M835,3,3))</f>
        <v>1</v>
      </c>
      <c r="Q835" s="31">
        <f t="shared" ref="Q835:Q898" si="83">(O835*60)+P835</f>
        <v>1741</v>
      </c>
      <c r="R835" s="31">
        <f t="shared" ref="R835:R898" si="84">+Q835/60</f>
        <v>29.016666666666666</v>
      </c>
      <c r="U835" s="28"/>
      <c r="V835" s="28"/>
      <c r="W835" s="8"/>
      <c r="X835" s="6"/>
    </row>
    <row r="836" spans="1:24">
      <c r="A836" s="32">
        <v>45444</v>
      </c>
      <c r="B836" s="1" t="str">
        <f t="shared" si="79"/>
        <v>junio</v>
      </c>
      <c r="C836" t="s">
        <v>253</v>
      </c>
      <c r="D836" t="s">
        <v>254</v>
      </c>
      <c r="E836" t="str">
        <f>+VLOOKUP(F836,'[1]DIVIPOLA MPIO'!$A$5:$B$1125,2,0)</f>
        <v>Casanare</v>
      </c>
      <c r="F836" t="s">
        <v>338</v>
      </c>
      <c r="G836" t="s">
        <v>339</v>
      </c>
      <c r="H836" t="s">
        <v>256</v>
      </c>
      <c r="I836" t="s">
        <v>92</v>
      </c>
      <c r="J836" t="s">
        <v>16</v>
      </c>
      <c r="K836" s="2">
        <v>5</v>
      </c>
      <c r="L836" s="2">
        <v>63</v>
      </c>
      <c r="M836" s="16">
        <v>17</v>
      </c>
      <c r="N836" s="29">
        <f t="shared" si="80"/>
        <v>2</v>
      </c>
      <c r="O836" s="30" t="str">
        <f t="shared" si="81"/>
        <v>17</v>
      </c>
      <c r="P836" s="30">
        <f t="shared" si="82"/>
        <v>0</v>
      </c>
      <c r="Q836" s="31">
        <f t="shared" si="83"/>
        <v>1020</v>
      </c>
      <c r="R836" s="31">
        <f t="shared" si="84"/>
        <v>17</v>
      </c>
      <c r="U836" s="28"/>
      <c r="V836" s="28"/>
      <c r="W836" s="8"/>
      <c r="X836" s="6"/>
    </row>
    <row r="837" spans="1:24">
      <c r="A837" s="32">
        <v>45444</v>
      </c>
      <c r="B837" s="1" t="str">
        <f t="shared" si="79"/>
        <v>junio</v>
      </c>
      <c r="C837" t="s">
        <v>253</v>
      </c>
      <c r="D837" t="s">
        <v>254</v>
      </c>
      <c r="E837" t="str">
        <f>+VLOOKUP(F837,'[1]DIVIPOLA MPIO'!$A$5:$B$1125,2,0)</f>
        <v>Casanare</v>
      </c>
      <c r="F837" t="s">
        <v>338</v>
      </c>
      <c r="G837" t="s">
        <v>340</v>
      </c>
      <c r="H837" t="s">
        <v>372</v>
      </c>
      <c r="I837" t="s">
        <v>92</v>
      </c>
      <c r="J837" t="s">
        <v>16</v>
      </c>
      <c r="K837" s="2">
        <v>81</v>
      </c>
      <c r="L837" s="2">
        <v>1013</v>
      </c>
      <c r="M837" s="16">
        <v>27</v>
      </c>
      <c r="N837" s="29">
        <f t="shared" si="80"/>
        <v>2</v>
      </c>
      <c r="O837" s="30" t="str">
        <f t="shared" si="81"/>
        <v>27</v>
      </c>
      <c r="P837" s="30">
        <f t="shared" si="82"/>
        <v>0</v>
      </c>
      <c r="Q837" s="31">
        <f t="shared" si="83"/>
        <v>1620</v>
      </c>
      <c r="R837" s="31">
        <f t="shared" si="84"/>
        <v>27</v>
      </c>
      <c r="U837" s="28"/>
      <c r="V837" s="28"/>
      <c r="W837" s="8"/>
      <c r="X837" s="6"/>
    </row>
    <row r="838" spans="1:24">
      <c r="A838" s="32">
        <v>45444</v>
      </c>
      <c r="B838" s="1" t="str">
        <f t="shared" si="79"/>
        <v>junio</v>
      </c>
      <c r="C838" t="s">
        <v>253</v>
      </c>
      <c r="D838" t="s">
        <v>254</v>
      </c>
      <c r="E838" t="str">
        <f>+VLOOKUP(F838,'[1]DIVIPOLA MPIO'!$A$5:$B$1125,2,0)</f>
        <v>Casanare</v>
      </c>
      <c r="F838" t="s">
        <v>338</v>
      </c>
      <c r="G838" t="s">
        <v>340</v>
      </c>
      <c r="H838" t="s">
        <v>256</v>
      </c>
      <c r="I838" t="s">
        <v>92</v>
      </c>
      <c r="J838" t="s">
        <v>16</v>
      </c>
      <c r="K838" s="2">
        <v>13</v>
      </c>
      <c r="L838" s="2">
        <v>163</v>
      </c>
      <c r="M838" s="16">
        <v>42</v>
      </c>
      <c r="N838" s="29">
        <f t="shared" si="80"/>
        <v>2</v>
      </c>
      <c r="O838" s="30" t="str">
        <f t="shared" si="81"/>
        <v>42</v>
      </c>
      <c r="P838" s="30">
        <f t="shared" si="82"/>
        <v>0</v>
      </c>
      <c r="Q838" s="31">
        <f t="shared" si="83"/>
        <v>2520</v>
      </c>
      <c r="R838" s="31">
        <f t="shared" si="84"/>
        <v>42</v>
      </c>
      <c r="U838" s="28"/>
      <c r="V838" s="28"/>
      <c r="W838" s="8"/>
      <c r="X838" s="6"/>
    </row>
    <row r="839" spans="1:24">
      <c r="A839" s="32">
        <v>45444</v>
      </c>
      <c r="B839" s="1" t="str">
        <f t="shared" si="79"/>
        <v>junio</v>
      </c>
      <c r="C839" t="s">
        <v>38</v>
      </c>
      <c r="D839" t="s">
        <v>39</v>
      </c>
      <c r="E839" t="str">
        <f>+VLOOKUP(F839,'[1]DIVIPOLA MPIO'!$A$5:$B$1125,2,0)</f>
        <v>Antioquia</v>
      </c>
      <c r="F839" t="s">
        <v>453</v>
      </c>
      <c r="G839" t="s">
        <v>41</v>
      </c>
      <c r="H839" t="s">
        <v>42</v>
      </c>
      <c r="I839" t="s">
        <v>43</v>
      </c>
      <c r="J839" t="s">
        <v>27</v>
      </c>
      <c r="K839" s="2">
        <v>88</v>
      </c>
      <c r="L839" s="2">
        <v>6565.3</v>
      </c>
      <c r="M839" s="16">
        <v>444</v>
      </c>
      <c r="N839" s="29">
        <f t="shared" si="80"/>
        <v>3</v>
      </c>
      <c r="O839" s="30" t="str">
        <f t="shared" si="81"/>
        <v>44</v>
      </c>
      <c r="P839" s="30" t="str">
        <f t="shared" si="82"/>
        <v>4</v>
      </c>
      <c r="Q839" s="31">
        <f t="shared" si="83"/>
        <v>2644</v>
      </c>
      <c r="R839" s="31">
        <f t="shared" si="84"/>
        <v>44.06666666666667</v>
      </c>
      <c r="U839" s="28"/>
      <c r="V839" s="28"/>
      <c r="W839" s="8"/>
      <c r="X839" s="6"/>
    </row>
    <row r="840" spans="1:24">
      <c r="A840" s="32">
        <v>45444</v>
      </c>
      <c r="B840" s="1" t="str">
        <f t="shared" si="79"/>
        <v>junio</v>
      </c>
      <c r="C840" t="s">
        <v>38</v>
      </c>
      <c r="D840" t="s">
        <v>39</v>
      </c>
      <c r="E840" t="str">
        <f>+VLOOKUP(F840,'[1]DIVIPOLA MPIO'!$A$5:$B$1125,2,0)</f>
        <v>Antioquia</v>
      </c>
      <c r="F840" t="s">
        <v>453</v>
      </c>
      <c r="G840" t="s">
        <v>41</v>
      </c>
      <c r="H840" t="s">
        <v>45</v>
      </c>
      <c r="I840" t="s">
        <v>43</v>
      </c>
      <c r="J840" t="s">
        <v>27</v>
      </c>
      <c r="K840" s="2">
        <v>77</v>
      </c>
      <c r="L840" s="2">
        <v>5706.4</v>
      </c>
      <c r="M840" s="16">
        <v>373</v>
      </c>
      <c r="N840" s="29">
        <f t="shared" si="80"/>
        <v>3</v>
      </c>
      <c r="O840" s="30" t="str">
        <f t="shared" si="81"/>
        <v>37</v>
      </c>
      <c r="P840" s="30" t="str">
        <f t="shared" si="82"/>
        <v>3</v>
      </c>
      <c r="Q840" s="31">
        <f t="shared" si="83"/>
        <v>2223</v>
      </c>
      <c r="R840" s="31">
        <f t="shared" si="84"/>
        <v>37.049999999999997</v>
      </c>
      <c r="U840" s="28"/>
      <c r="V840" s="28"/>
      <c r="W840" s="8"/>
      <c r="X840" s="6"/>
    </row>
    <row r="841" spans="1:24">
      <c r="A841" s="32">
        <v>45444</v>
      </c>
      <c r="B841" s="1" t="str">
        <f t="shared" si="79"/>
        <v>junio</v>
      </c>
      <c r="C841" t="s">
        <v>38</v>
      </c>
      <c r="D841" t="s">
        <v>39</v>
      </c>
      <c r="E841" t="str">
        <f>+VLOOKUP(F841,'[1]DIVIPOLA MPIO'!$A$5:$B$1125,2,0)</f>
        <v>Antioquia</v>
      </c>
      <c r="F841" t="s">
        <v>453</v>
      </c>
      <c r="G841" t="s">
        <v>41</v>
      </c>
      <c r="H841" t="s">
        <v>46</v>
      </c>
      <c r="I841" t="s">
        <v>43</v>
      </c>
      <c r="J841" t="s">
        <v>27</v>
      </c>
      <c r="K841" s="2">
        <v>70</v>
      </c>
      <c r="L841" s="2">
        <v>5119.2</v>
      </c>
      <c r="M841" s="16">
        <v>38</v>
      </c>
      <c r="N841" s="29">
        <f t="shared" si="80"/>
        <v>2</v>
      </c>
      <c r="O841" s="30" t="str">
        <f t="shared" si="81"/>
        <v>38</v>
      </c>
      <c r="P841" s="30">
        <f t="shared" si="82"/>
        <v>0</v>
      </c>
      <c r="Q841" s="31">
        <f t="shared" si="83"/>
        <v>2280</v>
      </c>
      <c r="R841" s="31">
        <f t="shared" si="84"/>
        <v>38</v>
      </c>
      <c r="U841" s="28"/>
      <c r="V841" s="28"/>
      <c r="W841" s="8"/>
      <c r="X841" s="6"/>
    </row>
    <row r="842" spans="1:24">
      <c r="A842" s="32">
        <v>45444</v>
      </c>
      <c r="B842" s="1" t="str">
        <f t="shared" si="79"/>
        <v>junio</v>
      </c>
      <c r="C842" t="s">
        <v>38</v>
      </c>
      <c r="D842" t="s">
        <v>39</v>
      </c>
      <c r="E842" t="str">
        <f>+VLOOKUP(F842,'[1]DIVIPOLA MPIO'!$A$5:$B$1125,2,0)</f>
        <v>Antioquia</v>
      </c>
      <c r="F842" t="s">
        <v>453</v>
      </c>
      <c r="G842" t="s">
        <v>41</v>
      </c>
      <c r="H842" t="s">
        <v>319</v>
      </c>
      <c r="I842" t="s">
        <v>43</v>
      </c>
      <c r="J842" t="s">
        <v>27</v>
      </c>
      <c r="K842" s="2">
        <v>63</v>
      </c>
      <c r="L842" s="2">
        <v>4485.7</v>
      </c>
      <c r="M842" s="16">
        <v>301</v>
      </c>
      <c r="N842" s="29">
        <f t="shared" si="80"/>
        <v>3</v>
      </c>
      <c r="O842" s="30" t="str">
        <f t="shared" si="81"/>
        <v>30</v>
      </c>
      <c r="P842" s="30" t="str">
        <f t="shared" si="82"/>
        <v>1</v>
      </c>
      <c r="Q842" s="31">
        <f t="shared" si="83"/>
        <v>1801</v>
      </c>
      <c r="R842" s="31">
        <f t="shared" si="84"/>
        <v>30.016666666666666</v>
      </c>
      <c r="U842" s="28"/>
      <c r="V842" s="28"/>
      <c r="W842" s="8"/>
      <c r="X842" s="6"/>
    </row>
    <row r="843" spans="1:24">
      <c r="A843" s="32">
        <v>45444</v>
      </c>
      <c r="B843" s="1" t="str">
        <f t="shared" si="79"/>
        <v>junio</v>
      </c>
      <c r="C843" t="s">
        <v>38</v>
      </c>
      <c r="D843" t="s">
        <v>39</v>
      </c>
      <c r="E843" t="str">
        <f>+VLOOKUP(F843,'[1]DIVIPOLA MPIO'!$A$5:$B$1125,2,0)</f>
        <v>Antioquia</v>
      </c>
      <c r="F843" t="s">
        <v>453</v>
      </c>
      <c r="G843" t="s">
        <v>41</v>
      </c>
      <c r="H843" t="s">
        <v>319</v>
      </c>
      <c r="I843" t="s">
        <v>43</v>
      </c>
      <c r="J843" t="s">
        <v>412</v>
      </c>
      <c r="K843" s="2">
        <v>9</v>
      </c>
      <c r="L843" s="2">
        <v>800</v>
      </c>
      <c r="M843" s="16">
        <v>103</v>
      </c>
      <c r="N843" s="29">
        <f t="shared" si="80"/>
        <v>3</v>
      </c>
      <c r="O843" s="30" t="str">
        <f t="shared" si="81"/>
        <v>10</v>
      </c>
      <c r="P843" s="30" t="str">
        <f t="shared" si="82"/>
        <v>3</v>
      </c>
      <c r="Q843" s="31">
        <f t="shared" si="83"/>
        <v>603</v>
      </c>
      <c r="R843" s="31">
        <f t="shared" si="84"/>
        <v>10.050000000000001</v>
      </c>
      <c r="U843" s="28"/>
      <c r="V843" s="28"/>
      <c r="W843" s="8"/>
      <c r="X843" s="6"/>
    </row>
    <row r="844" spans="1:24">
      <c r="A844" s="32">
        <v>45444</v>
      </c>
      <c r="B844" s="1" t="str">
        <f t="shared" si="79"/>
        <v>junio</v>
      </c>
      <c r="C844" t="s">
        <v>38</v>
      </c>
      <c r="D844" t="s">
        <v>39</v>
      </c>
      <c r="E844" t="str">
        <f>+VLOOKUP(F844,'[1]DIVIPOLA MPIO'!$A$5:$B$1125,2,0)</f>
        <v>Antioquia</v>
      </c>
      <c r="F844" t="s">
        <v>453</v>
      </c>
      <c r="G844" t="s">
        <v>41</v>
      </c>
      <c r="H844" t="s">
        <v>47</v>
      </c>
      <c r="I844" t="s">
        <v>43</v>
      </c>
      <c r="J844" t="s">
        <v>27</v>
      </c>
      <c r="K844" s="2">
        <v>86</v>
      </c>
      <c r="L844" s="2">
        <v>6178.1</v>
      </c>
      <c r="M844" s="16">
        <v>428</v>
      </c>
      <c r="N844" s="29">
        <f t="shared" si="80"/>
        <v>3</v>
      </c>
      <c r="O844" s="30" t="str">
        <f t="shared" si="81"/>
        <v>42</v>
      </c>
      <c r="P844" s="30" t="str">
        <f t="shared" si="82"/>
        <v>8</v>
      </c>
      <c r="Q844" s="31">
        <f t="shared" si="83"/>
        <v>2528</v>
      </c>
      <c r="R844" s="31">
        <f t="shared" si="84"/>
        <v>42.133333333333333</v>
      </c>
      <c r="U844" s="28"/>
      <c r="V844" s="28"/>
      <c r="W844" s="8"/>
      <c r="X844" s="6"/>
    </row>
    <row r="845" spans="1:24">
      <c r="A845" s="32">
        <v>45444</v>
      </c>
      <c r="B845" s="1" t="str">
        <f t="shared" si="79"/>
        <v>junio</v>
      </c>
      <c r="C845" t="s">
        <v>38</v>
      </c>
      <c r="D845" t="s">
        <v>39</v>
      </c>
      <c r="E845" t="str">
        <f>+VLOOKUP(F845,'[1]DIVIPOLA MPIO'!$A$5:$B$1125,2,0)</f>
        <v>Antioquia</v>
      </c>
      <c r="F845" t="s">
        <v>453</v>
      </c>
      <c r="G845" t="s">
        <v>41</v>
      </c>
      <c r="H845" t="s">
        <v>48</v>
      </c>
      <c r="I845" t="s">
        <v>43</v>
      </c>
      <c r="J845" t="s">
        <v>27</v>
      </c>
      <c r="K845" s="2">
        <v>100</v>
      </c>
      <c r="L845" s="2">
        <v>7235.1</v>
      </c>
      <c r="M845" s="16">
        <v>469</v>
      </c>
      <c r="N845" s="29">
        <f t="shared" si="80"/>
        <v>3</v>
      </c>
      <c r="O845" s="30" t="str">
        <f t="shared" si="81"/>
        <v>46</v>
      </c>
      <c r="P845" s="30" t="str">
        <f t="shared" si="82"/>
        <v>9</v>
      </c>
      <c r="Q845" s="31">
        <f t="shared" si="83"/>
        <v>2769</v>
      </c>
      <c r="R845" s="31">
        <f t="shared" si="84"/>
        <v>46.15</v>
      </c>
      <c r="U845" s="28"/>
      <c r="V845" s="28"/>
      <c r="W845" s="8"/>
      <c r="X845" s="6"/>
    </row>
    <row r="846" spans="1:24">
      <c r="A846" s="32">
        <v>45444</v>
      </c>
      <c r="B846" s="1" t="str">
        <f t="shared" si="79"/>
        <v>junio</v>
      </c>
      <c r="C846" t="s">
        <v>38</v>
      </c>
      <c r="D846" t="s">
        <v>39</v>
      </c>
      <c r="E846" t="str">
        <f>+VLOOKUP(F846,'[1]DIVIPOLA MPIO'!$A$5:$B$1125,2,0)</f>
        <v>Antioquia</v>
      </c>
      <c r="F846" t="s">
        <v>453</v>
      </c>
      <c r="G846" t="s">
        <v>41</v>
      </c>
      <c r="H846" t="s">
        <v>49</v>
      </c>
      <c r="I846" t="s">
        <v>43</v>
      </c>
      <c r="J846" t="s">
        <v>27</v>
      </c>
      <c r="K846" s="2">
        <v>84</v>
      </c>
      <c r="L846" s="2">
        <v>6286.1</v>
      </c>
      <c r="M846" s="16">
        <v>411</v>
      </c>
      <c r="N846" s="29">
        <f t="shared" si="80"/>
        <v>3</v>
      </c>
      <c r="O846" s="30" t="str">
        <f t="shared" si="81"/>
        <v>41</v>
      </c>
      <c r="P846" s="30" t="str">
        <f t="shared" si="82"/>
        <v>1</v>
      </c>
      <c r="Q846" s="31">
        <f t="shared" si="83"/>
        <v>2461</v>
      </c>
      <c r="R846" s="31">
        <f t="shared" si="84"/>
        <v>41.016666666666666</v>
      </c>
      <c r="U846" s="28"/>
      <c r="V846" s="28"/>
      <c r="W846" s="8"/>
      <c r="X846" s="6"/>
    </row>
    <row r="847" spans="1:24">
      <c r="A847" s="32">
        <v>45444</v>
      </c>
      <c r="B847" s="1" t="str">
        <f t="shared" si="79"/>
        <v>junio</v>
      </c>
      <c r="C847" t="s">
        <v>38</v>
      </c>
      <c r="D847" t="s">
        <v>39</v>
      </c>
      <c r="E847" t="str">
        <f>+VLOOKUP(F847,'[1]DIVIPOLA MPIO'!$A$5:$B$1125,2,0)</f>
        <v>Antioquia</v>
      </c>
      <c r="F847" t="s">
        <v>453</v>
      </c>
      <c r="G847" t="s">
        <v>41</v>
      </c>
      <c r="H847" t="s">
        <v>50</v>
      </c>
      <c r="I847" t="s">
        <v>43</v>
      </c>
      <c r="J847" t="s">
        <v>27</v>
      </c>
      <c r="K847" s="2">
        <v>70</v>
      </c>
      <c r="L847" s="2">
        <v>5068.6000000000004</v>
      </c>
      <c r="M847" s="16">
        <v>347</v>
      </c>
      <c r="N847" s="29">
        <f t="shared" si="80"/>
        <v>3</v>
      </c>
      <c r="O847" s="30" t="str">
        <f t="shared" si="81"/>
        <v>34</v>
      </c>
      <c r="P847" s="30" t="str">
        <f t="shared" si="82"/>
        <v>7</v>
      </c>
      <c r="Q847" s="31">
        <f t="shared" si="83"/>
        <v>2047</v>
      </c>
      <c r="R847" s="31">
        <f t="shared" si="84"/>
        <v>34.116666666666667</v>
      </c>
      <c r="U847" s="28"/>
      <c r="V847" s="28"/>
      <c r="W847" s="8"/>
      <c r="X847" s="6"/>
    </row>
    <row r="848" spans="1:24">
      <c r="A848" s="32">
        <v>45444</v>
      </c>
      <c r="B848" s="1" t="str">
        <f t="shared" si="79"/>
        <v>junio</v>
      </c>
      <c r="C848" t="s">
        <v>38</v>
      </c>
      <c r="D848" t="s">
        <v>39</v>
      </c>
      <c r="E848" t="str">
        <f>+VLOOKUP(F848,'[1]DIVIPOLA MPIO'!$A$5:$B$1125,2,0)</f>
        <v>Antioquia</v>
      </c>
      <c r="F848" t="s">
        <v>453</v>
      </c>
      <c r="G848" t="s">
        <v>41</v>
      </c>
      <c r="H848" t="s">
        <v>51</v>
      </c>
      <c r="I848" t="s">
        <v>43</v>
      </c>
      <c r="J848" t="s">
        <v>27</v>
      </c>
      <c r="K848" s="2">
        <v>85</v>
      </c>
      <c r="L848" s="2">
        <v>6231.1</v>
      </c>
      <c r="M848" s="16">
        <v>411</v>
      </c>
      <c r="N848" s="29">
        <f t="shared" si="80"/>
        <v>3</v>
      </c>
      <c r="O848" s="30" t="str">
        <f t="shared" si="81"/>
        <v>41</v>
      </c>
      <c r="P848" s="30" t="str">
        <f t="shared" si="82"/>
        <v>1</v>
      </c>
      <c r="Q848" s="31">
        <f t="shared" si="83"/>
        <v>2461</v>
      </c>
      <c r="R848" s="31">
        <f t="shared" si="84"/>
        <v>41.016666666666666</v>
      </c>
      <c r="U848" s="28"/>
      <c r="V848" s="28"/>
      <c r="W848" s="8"/>
      <c r="X848" s="6"/>
    </row>
    <row r="849" spans="1:24">
      <c r="A849" s="32">
        <v>45444</v>
      </c>
      <c r="B849" s="1" t="str">
        <f t="shared" si="79"/>
        <v>junio</v>
      </c>
      <c r="C849" t="s">
        <v>38</v>
      </c>
      <c r="D849" t="s">
        <v>39</v>
      </c>
      <c r="E849" t="str">
        <f>+VLOOKUP(F849,'[1]DIVIPOLA MPIO'!$A$5:$B$1125,2,0)</f>
        <v>Antioquia</v>
      </c>
      <c r="F849" t="s">
        <v>453</v>
      </c>
      <c r="G849" t="s">
        <v>41</v>
      </c>
      <c r="H849" t="s">
        <v>52</v>
      </c>
      <c r="I849" t="s">
        <v>43</v>
      </c>
      <c r="J849" t="s">
        <v>27</v>
      </c>
      <c r="K849" s="2">
        <v>76</v>
      </c>
      <c r="L849" s="2">
        <v>5431.8</v>
      </c>
      <c r="M849" s="16">
        <v>376</v>
      </c>
      <c r="N849" s="29">
        <f t="shared" si="80"/>
        <v>3</v>
      </c>
      <c r="O849" s="30" t="str">
        <f t="shared" si="81"/>
        <v>37</v>
      </c>
      <c r="P849" s="30" t="str">
        <f t="shared" si="82"/>
        <v>6</v>
      </c>
      <c r="Q849" s="31">
        <f t="shared" si="83"/>
        <v>2226</v>
      </c>
      <c r="R849" s="31">
        <f t="shared" si="84"/>
        <v>37.1</v>
      </c>
      <c r="U849" s="28"/>
      <c r="V849" s="28"/>
      <c r="W849" s="8"/>
      <c r="X849" s="6"/>
    </row>
    <row r="850" spans="1:24">
      <c r="A850" s="32">
        <v>45444</v>
      </c>
      <c r="B850" s="1" t="str">
        <f t="shared" si="79"/>
        <v>junio</v>
      </c>
      <c r="C850" t="s">
        <v>38</v>
      </c>
      <c r="D850" t="s">
        <v>39</v>
      </c>
      <c r="E850" t="str">
        <f>+VLOOKUP(F850,'[1]DIVIPOLA MPIO'!$A$5:$B$1125,2,0)</f>
        <v>Magdalena</v>
      </c>
      <c r="F850" t="s">
        <v>467</v>
      </c>
      <c r="G850" t="s">
        <v>54</v>
      </c>
      <c r="H850" t="s">
        <v>320</v>
      </c>
      <c r="I850" t="s">
        <v>15</v>
      </c>
      <c r="J850" t="s">
        <v>27</v>
      </c>
      <c r="K850" s="2">
        <v>17</v>
      </c>
      <c r="L850" s="2">
        <v>331.3</v>
      </c>
      <c r="M850" s="16">
        <v>109</v>
      </c>
      <c r="N850" s="29">
        <f t="shared" si="80"/>
        <v>3</v>
      </c>
      <c r="O850" s="30" t="str">
        <f t="shared" si="81"/>
        <v>10</v>
      </c>
      <c r="P850" s="30" t="str">
        <f t="shared" si="82"/>
        <v>9</v>
      </c>
      <c r="Q850" s="31">
        <f t="shared" si="83"/>
        <v>609</v>
      </c>
      <c r="R850" s="31">
        <f t="shared" si="84"/>
        <v>10.15</v>
      </c>
      <c r="U850" s="28"/>
      <c r="V850" s="28"/>
      <c r="W850" s="8"/>
      <c r="X850" s="6"/>
    </row>
    <row r="851" spans="1:24">
      <c r="A851" s="32">
        <v>45444</v>
      </c>
      <c r="B851" s="1" t="str">
        <f t="shared" si="79"/>
        <v>junio</v>
      </c>
      <c r="C851" t="s">
        <v>38</v>
      </c>
      <c r="D851" t="s">
        <v>39</v>
      </c>
      <c r="E851" t="str">
        <f>+VLOOKUP(F851,'[1]DIVIPOLA MPIO'!$A$5:$B$1125,2,0)</f>
        <v>Magdalena</v>
      </c>
      <c r="F851" t="s">
        <v>467</v>
      </c>
      <c r="G851" t="s">
        <v>54</v>
      </c>
      <c r="H851" t="s">
        <v>55</v>
      </c>
      <c r="I851" t="s">
        <v>15</v>
      </c>
      <c r="J851" t="s">
        <v>27</v>
      </c>
      <c r="K851" s="2">
        <v>79</v>
      </c>
      <c r="L851" s="2">
        <v>2085</v>
      </c>
      <c r="M851" s="16">
        <v>536</v>
      </c>
      <c r="N851" s="29">
        <f t="shared" si="80"/>
        <v>3</v>
      </c>
      <c r="O851" s="30" t="str">
        <f t="shared" si="81"/>
        <v>53</v>
      </c>
      <c r="P851" s="30" t="str">
        <f t="shared" si="82"/>
        <v>6</v>
      </c>
      <c r="Q851" s="31">
        <f t="shared" si="83"/>
        <v>3186</v>
      </c>
      <c r="R851" s="31">
        <f t="shared" si="84"/>
        <v>53.1</v>
      </c>
      <c r="U851" s="28"/>
      <c r="V851" s="28"/>
      <c r="W851" s="8"/>
      <c r="X851" s="6"/>
    </row>
    <row r="852" spans="1:24">
      <c r="A852" s="32">
        <v>45444</v>
      </c>
      <c r="B852" s="1" t="str">
        <f t="shared" si="79"/>
        <v>junio</v>
      </c>
      <c r="C852" t="s">
        <v>38</v>
      </c>
      <c r="D852" t="s">
        <v>39</v>
      </c>
      <c r="E852" t="str">
        <f>+VLOOKUP(F852,'[1]DIVIPOLA MPIO'!$A$5:$B$1125,2,0)</f>
        <v>Magdalena</v>
      </c>
      <c r="F852" t="s">
        <v>467</v>
      </c>
      <c r="G852" t="s">
        <v>54</v>
      </c>
      <c r="H852" t="s">
        <v>56</v>
      </c>
      <c r="I852" t="s">
        <v>15</v>
      </c>
      <c r="J852" t="s">
        <v>27</v>
      </c>
      <c r="K852" s="2">
        <v>73</v>
      </c>
      <c r="L852" s="2">
        <v>1888</v>
      </c>
      <c r="M852" s="16">
        <v>476</v>
      </c>
      <c r="N852" s="29">
        <f t="shared" si="80"/>
        <v>3</v>
      </c>
      <c r="O852" s="30" t="str">
        <f t="shared" si="81"/>
        <v>47</v>
      </c>
      <c r="P852" s="30" t="str">
        <f t="shared" si="82"/>
        <v>6</v>
      </c>
      <c r="Q852" s="31">
        <f t="shared" si="83"/>
        <v>2826</v>
      </c>
      <c r="R852" s="31">
        <f t="shared" si="84"/>
        <v>47.1</v>
      </c>
      <c r="U852" s="28"/>
      <c r="V852" s="28"/>
      <c r="W852" s="8"/>
      <c r="X852" s="6"/>
    </row>
    <row r="853" spans="1:24">
      <c r="A853" s="32">
        <v>45444</v>
      </c>
      <c r="B853" s="1" t="str">
        <f t="shared" si="79"/>
        <v>junio</v>
      </c>
      <c r="C853" t="s">
        <v>38</v>
      </c>
      <c r="D853" t="s">
        <v>39</v>
      </c>
      <c r="E853" t="str">
        <f>+VLOOKUP(F853,'[1]DIVIPOLA MPIO'!$A$5:$B$1125,2,0)</f>
        <v>Magdalena</v>
      </c>
      <c r="F853" t="s">
        <v>467</v>
      </c>
      <c r="G853" t="s">
        <v>54</v>
      </c>
      <c r="H853" t="s">
        <v>57</v>
      </c>
      <c r="I853" t="s">
        <v>15</v>
      </c>
      <c r="J853" t="s">
        <v>27</v>
      </c>
      <c r="K853" s="2">
        <v>26</v>
      </c>
      <c r="L853" s="2">
        <v>645.9</v>
      </c>
      <c r="M853" s="16">
        <v>195</v>
      </c>
      <c r="N853" s="29">
        <f t="shared" si="80"/>
        <v>3</v>
      </c>
      <c r="O853" s="30" t="str">
        <f t="shared" si="81"/>
        <v>19</v>
      </c>
      <c r="P853" s="30" t="str">
        <f t="shared" si="82"/>
        <v>5</v>
      </c>
      <c r="Q853" s="31">
        <f t="shared" si="83"/>
        <v>1145</v>
      </c>
      <c r="R853" s="31">
        <f t="shared" si="84"/>
        <v>19.083333333333332</v>
      </c>
      <c r="U853" s="28"/>
      <c r="V853" s="28"/>
      <c r="W853" s="8"/>
      <c r="X853" s="6"/>
    </row>
    <row r="854" spans="1:24">
      <c r="A854" s="32">
        <v>45444</v>
      </c>
      <c r="B854" s="1" t="str">
        <f t="shared" si="79"/>
        <v>junio</v>
      </c>
      <c r="C854" t="s">
        <v>38</v>
      </c>
      <c r="D854" t="s">
        <v>39</v>
      </c>
      <c r="E854" t="str">
        <f>+VLOOKUP(F854,'[1]DIVIPOLA MPIO'!$A$5:$B$1125,2,0)</f>
        <v>Magdalena</v>
      </c>
      <c r="F854" t="s">
        <v>467</v>
      </c>
      <c r="G854" t="s">
        <v>341</v>
      </c>
      <c r="H854" t="s">
        <v>320</v>
      </c>
      <c r="I854" t="s">
        <v>15</v>
      </c>
      <c r="J854" t="s">
        <v>27</v>
      </c>
      <c r="K854" s="2">
        <v>75</v>
      </c>
      <c r="L854" s="2">
        <v>1824.4</v>
      </c>
      <c r="M854" s="16">
        <v>317</v>
      </c>
      <c r="N854" s="29">
        <f t="shared" si="80"/>
        <v>3</v>
      </c>
      <c r="O854" s="30" t="str">
        <f t="shared" si="81"/>
        <v>31</v>
      </c>
      <c r="P854" s="30" t="str">
        <f t="shared" si="82"/>
        <v>7</v>
      </c>
      <c r="Q854" s="31">
        <f t="shared" si="83"/>
        <v>1867</v>
      </c>
      <c r="R854" s="31">
        <f t="shared" si="84"/>
        <v>31.116666666666667</v>
      </c>
      <c r="U854" s="28"/>
      <c r="V854" s="28"/>
      <c r="W854" s="8"/>
      <c r="X854" s="6"/>
    </row>
    <row r="855" spans="1:24">
      <c r="A855" s="32">
        <v>45444</v>
      </c>
      <c r="B855" s="1" t="str">
        <f t="shared" si="79"/>
        <v>junio</v>
      </c>
      <c r="C855" t="s">
        <v>38</v>
      </c>
      <c r="D855" t="s">
        <v>39</v>
      </c>
      <c r="E855" t="str">
        <f>+VLOOKUP(F855,'[1]DIVIPOLA MPIO'!$A$5:$B$1125,2,0)</f>
        <v>Magdalena</v>
      </c>
      <c r="F855" t="s">
        <v>467</v>
      </c>
      <c r="G855" t="s">
        <v>341</v>
      </c>
      <c r="H855" t="s">
        <v>55</v>
      </c>
      <c r="I855" t="s">
        <v>15</v>
      </c>
      <c r="J855" t="s">
        <v>27</v>
      </c>
      <c r="K855" s="2">
        <v>12</v>
      </c>
      <c r="L855" s="2">
        <v>302.8</v>
      </c>
      <c r="M855" s="16">
        <v>58</v>
      </c>
      <c r="N855" s="29">
        <f t="shared" si="80"/>
        <v>2</v>
      </c>
      <c r="O855" s="30" t="str">
        <f t="shared" si="81"/>
        <v>58</v>
      </c>
      <c r="P855" s="30">
        <f t="shared" si="82"/>
        <v>0</v>
      </c>
      <c r="Q855" s="31">
        <f t="shared" si="83"/>
        <v>3480</v>
      </c>
      <c r="R855" s="31">
        <f t="shared" si="84"/>
        <v>58</v>
      </c>
      <c r="U855" s="28"/>
      <c r="V855" s="28"/>
      <c r="W855" s="8"/>
      <c r="X855" s="6"/>
    </row>
    <row r="856" spans="1:24">
      <c r="A856" s="32">
        <v>45444</v>
      </c>
      <c r="B856" s="1" t="str">
        <f t="shared" si="79"/>
        <v>junio</v>
      </c>
      <c r="C856" t="s">
        <v>38</v>
      </c>
      <c r="D856" t="s">
        <v>39</v>
      </c>
      <c r="E856" t="str">
        <f>+VLOOKUP(F856,'[1]DIVIPOLA MPIO'!$A$5:$B$1125,2,0)</f>
        <v>Magdalena</v>
      </c>
      <c r="F856" t="s">
        <v>467</v>
      </c>
      <c r="G856" t="s">
        <v>341</v>
      </c>
      <c r="H856" t="s">
        <v>56</v>
      </c>
      <c r="I856" t="s">
        <v>15</v>
      </c>
      <c r="J856" t="s">
        <v>27</v>
      </c>
      <c r="K856" s="2">
        <v>12</v>
      </c>
      <c r="L856" s="2">
        <v>337.3</v>
      </c>
      <c r="M856" s="16">
        <v>46</v>
      </c>
      <c r="N856" s="29">
        <f t="shared" si="80"/>
        <v>2</v>
      </c>
      <c r="O856" s="30" t="str">
        <f t="shared" si="81"/>
        <v>46</v>
      </c>
      <c r="P856" s="30">
        <f t="shared" si="82"/>
        <v>0</v>
      </c>
      <c r="Q856" s="31">
        <f t="shared" si="83"/>
        <v>2760</v>
      </c>
      <c r="R856" s="31">
        <f t="shared" si="84"/>
        <v>46</v>
      </c>
      <c r="U856" s="28"/>
      <c r="V856" s="28"/>
      <c r="W856" s="8"/>
      <c r="X856" s="6"/>
    </row>
    <row r="857" spans="1:24">
      <c r="A857" s="32">
        <v>45444</v>
      </c>
      <c r="B857" s="1" t="str">
        <f t="shared" si="79"/>
        <v>junio</v>
      </c>
      <c r="C857" t="s">
        <v>38</v>
      </c>
      <c r="D857" t="s">
        <v>39</v>
      </c>
      <c r="E857" t="str">
        <f>+VLOOKUP(F857,'[1]DIVIPOLA MPIO'!$A$5:$B$1125,2,0)</f>
        <v>Magdalena</v>
      </c>
      <c r="F857" t="s">
        <v>467</v>
      </c>
      <c r="G857" t="s">
        <v>341</v>
      </c>
      <c r="H857" t="s">
        <v>57</v>
      </c>
      <c r="I857" t="s">
        <v>15</v>
      </c>
      <c r="J857" t="s">
        <v>27</v>
      </c>
      <c r="K857" s="2">
        <v>82</v>
      </c>
      <c r="L857" s="2">
        <v>2115.4</v>
      </c>
      <c r="M857" s="16">
        <v>385</v>
      </c>
      <c r="N857" s="29">
        <f t="shared" si="80"/>
        <v>3</v>
      </c>
      <c r="O857" s="30" t="str">
        <f t="shared" si="81"/>
        <v>38</v>
      </c>
      <c r="P857" s="30" t="str">
        <f t="shared" si="82"/>
        <v>5</v>
      </c>
      <c r="Q857" s="31">
        <f t="shared" si="83"/>
        <v>2285</v>
      </c>
      <c r="R857" s="31">
        <f t="shared" si="84"/>
        <v>38.083333333333336</v>
      </c>
      <c r="U857" s="28"/>
      <c r="V857" s="28"/>
      <c r="W857" s="8"/>
      <c r="X857" s="6"/>
    </row>
    <row r="858" spans="1:24">
      <c r="A858" s="32">
        <v>45444</v>
      </c>
      <c r="B858" s="1" t="str">
        <f t="shared" si="79"/>
        <v>junio</v>
      </c>
      <c r="C858" t="s">
        <v>38</v>
      </c>
      <c r="D858" t="s">
        <v>39</v>
      </c>
      <c r="E858" t="str">
        <f>+VLOOKUP(F858,'[1]DIVIPOLA MPIO'!$A$5:$B$1125,2,0)</f>
        <v>Antioquia</v>
      </c>
      <c r="F858" t="s">
        <v>58</v>
      </c>
      <c r="G858" t="s">
        <v>59</v>
      </c>
      <c r="H858" t="s">
        <v>42</v>
      </c>
      <c r="I858" t="s">
        <v>43</v>
      </c>
      <c r="J858" t="s">
        <v>27</v>
      </c>
      <c r="K858" s="2">
        <v>11</v>
      </c>
      <c r="L858" s="2">
        <v>880</v>
      </c>
      <c r="M858" s="16">
        <v>53</v>
      </c>
      <c r="N858" s="29">
        <f t="shared" si="80"/>
        <v>2</v>
      </c>
      <c r="O858" s="30" t="str">
        <f t="shared" si="81"/>
        <v>53</v>
      </c>
      <c r="P858" s="30">
        <f t="shared" si="82"/>
        <v>0</v>
      </c>
      <c r="Q858" s="31">
        <f t="shared" si="83"/>
        <v>3180</v>
      </c>
      <c r="R858" s="31">
        <f t="shared" si="84"/>
        <v>53</v>
      </c>
      <c r="U858" s="28"/>
      <c r="V858" s="28"/>
      <c r="W858" s="8"/>
      <c r="X858" s="6"/>
    </row>
    <row r="859" spans="1:24">
      <c r="A859" s="32">
        <v>45444</v>
      </c>
      <c r="B859" s="1" t="str">
        <f t="shared" si="79"/>
        <v>junio</v>
      </c>
      <c r="C859" t="s">
        <v>38</v>
      </c>
      <c r="D859" t="s">
        <v>39</v>
      </c>
      <c r="E859" t="str">
        <f>+VLOOKUP(F859,'[1]DIVIPOLA MPIO'!$A$5:$B$1125,2,0)</f>
        <v>Antioquia</v>
      </c>
      <c r="F859" t="s">
        <v>58</v>
      </c>
      <c r="G859" t="s">
        <v>59</v>
      </c>
      <c r="H859" t="s">
        <v>45</v>
      </c>
      <c r="I859" t="s">
        <v>43</v>
      </c>
      <c r="J859" t="s">
        <v>27</v>
      </c>
      <c r="K859" s="2">
        <v>25</v>
      </c>
      <c r="L859" s="2">
        <v>1931.6</v>
      </c>
      <c r="M859" s="16">
        <v>117</v>
      </c>
      <c r="N859" s="29">
        <f t="shared" si="80"/>
        <v>3</v>
      </c>
      <c r="O859" s="30" t="str">
        <f t="shared" si="81"/>
        <v>11</v>
      </c>
      <c r="P859" s="30" t="str">
        <f t="shared" si="82"/>
        <v>7</v>
      </c>
      <c r="Q859" s="31">
        <f t="shared" si="83"/>
        <v>667</v>
      </c>
      <c r="R859" s="31">
        <f t="shared" si="84"/>
        <v>11.116666666666667</v>
      </c>
      <c r="U859" s="28"/>
      <c r="V859" s="28"/>
      <c r="W859" s="8"/>
      <c r="X859" s="6"/>
    </row>
    <row r="860" spans="1:24">
      <c r="A860" s="32">
        <v>45444</v>
      </c>
      <c r="B860" s="1" t="str">
        <f t="shared" si="79"/>
        <v>junio</v>
      </c>
      <c r="C860" t="s">
        <v>38</v>
      </c>
      <c r="D860" t="s">
        <v>39</v>
      </c>
      <c r="E860" t="str">
        <f>+VLOOKUP(F860,'[1]DIVIPOLA MPIO'!$A$5:$B$1125,2,0)</f>
        <v>Antioquia</v>
      </c>
      <c r="F860" t="s">
        <v>58</v>
      </c>
      <c r="G860" t="s">
        <v>59</v>
      </c>
      <c r="H860" t="s">
        <v>46</v>
      </c>
      <c r="I860" t="s">
        <v>43</v>
      </c>
      <c r="J860" t="s">
        <v>27</v>
      </c>
      <c r="K860" s="2">
        <v>31</v>
      </c>
      <c r="L860" s="2">
        <v>2440</v>
      </c>
      <c r="M860" s="16">
        <v>156</v>
      </c>
      <c r="N860" s="29">
        <f t="shared" si="80"/>
        <v>3</v>
      </c>
      <c r="O860" s="30" t="str">
        <f t="shared" si="81"/>
        <v>15</v>
      </c>
      <c r="P860" s="30" t="str">
        <f t="shared" si="82"/>
        <v>6</v>
      </c>
      <c r="Q860" s="31">
        <f t="shared" si="83"/>
        <v>906</v>
      </c>
      <c r="R860" s="31">
        <f t="shared" si="84"/>
        <v>15.1</v>
      </c>
      <c r="U860" s="28"/>
      <c r="V860" s="28"/>
      <c r="W860" s="8"/>
      <c r="X860" s="6"/>
    </row>
    <row r="861" spans="1:24">
      <c r="A861" s="32">
        <v>45444</v>
      </c>
      <c r="B861" s="1" t="str">
        <f t="shared" si="79"/>
        <v>junio</v>
      </c>
      <c r="C861" t="s">
        <v>38</v>
      </c>
      <c r="D861" t="s">
        <v>39</v>
      </c>
      <c r="E861" t="str">
        <f>+VLOOKUP(F861,'[1]DIVIPOLA MPIO'!$A$5:$B$1125,2,0)</f>
        <v>Antioquia</v>
      </c>
      <c r="F861" t="s">
        <v>58</v>
      </c>
      <c r="G861" t="s">
        <v>59</v>
      </c>
      <c r="H861" t="s">
        <v>319</v>
      </c>
      <c r="I861" t="s">
        <v>43</v>
      </c>
      <c r="J861" t="s">
        <v>27</v>
      </c>
      <c r="K861" s="2">
        <v>19</v>
      </c>
      <c r="L861" s="2">
        <v>1460.1</v>
      </c>
      <c r="M861" s="16">
        <v>96</v>
      </c>
      <c r="N861" s="29">
        <f t="shared" si="80"/>
        <v>2</v>
      </c>
      <c r="O861" s="30" t="str">
        <f t="shared" si="81"/>
        <v>96</v>
      </c>
      <c r="P861" s="30">
        <f t="shared" si="82"/>
        <v>0</v>
      </c>
      <c r="Q861" s="31">
        <f t="shared" si="83"/>
        <v>5760</v>
      </c>
      <c r="R861" s="31">
        <f t="shared" si="84"/>
        <v>96</v>
      </c>
      <c r="U861" s="28"/>
      <c r="V861" s="28"/>
      <c r="W861" s="8"/>
      <c r="X861" s="6"/>
    </row>
    <row r="862" spans="1:24">
      <c r="A862" s="32">
        <v>45444</v>
      </c>
      <c r="B862" s="1" t="str">
        <f t="shared" si="79"/>
        <v>junio</v>
      </c>
      <c r="C862" t="s">
        <v>38</v>
      </c>
      <c r="D862" t="s">
        <v>39</v>
      </c>
      <c r="E862" t="str">
        <f>+VLOOKUP(F862,'[1]DIVIPOLA MPIO'!$A$5:$B$1125,2,0)</f>
        <v>Antioquia</v>
      </c>
      <c r="F862" t="s">
        <v>58</v>
      </c>
      <c r="G862" t="s">
        <v>59</v>
      </c>
      <c r="H862" t="s">
        <v>319</v>
      </c>
      <c r="I862" t="s">
        <v>43</v>
      </c>
      <c r="J862" t="s">
        <v>412</v>
      </c>
      <c r="K862" s="2">
        <v>3</v>
      </c>
      <c r="L862" s="2">
        <v>272</v>
      </c>
      <c r="M862" s="16">
        <v>35</v>
      </c>
      <c r="N862" s="29">
        <f t="shared" si="80"/>
        <v>2</v>
      </c>
      <c r="O862" s="30" t="str">
        <f t="shared" si="81"/>
        <v>35</v>
      </c>
      <c r="P862" s="30">
        <f t="shared" si="82"/>
        <v>0</v>
      </c>
      <c r="Q862" s="31">
        <f t="shared" si="83"/>
        <v>2100</v>
      </c>
      <c r="R862" s="31">
        <f t="shared" si="84"/>
        <v>35</v>
      </c>
      <c r="U862" s="28"/>
      <c r="V862" s="28"/>
      <c r="W862" s="8"/>
      <c r="X862" s="6"/>
    </row>
    <row r="863" spans="1:24">
      <c r="A863" s="32">
        <v>45444</v>
      </c>
      <c r="B863" s="1" t="str">
        <f t="shared" si="79"/>
        <v>junio</v>
      </c>
      <c r="C863" t="s">
        <v>38</v>
      </c>
      <c r="D863" t="s">
        <v>39</v>
      </c>
      <c r="E863" t="str">
        <f>+VLOOKUP(F863,'[1]DIVIPOLA MPIO'!$A$5:$B$1125,2,0)</f>
        <v>Antioquia</v>
      </c>
      <c r="F863" t="s">
        <v>58</v>
      </c>
      <c r="G863" t="s">
        <v>59</v>
      </c>
      <c r="H863" t="s">
        <v>47</v>
      </c>
      <c r="I863" t="s">
        <v>43</v>
      </c>
      <c r="J863" t="s">
        <v>27</v>
      </c>
      <c r="K863" s="2">
        <v>19</v>
      </c>
      <c r="L863" s="2">
        <v>1471.6</v>
      </c>
      <c r="M863" s="16">
        <v>87</v>
      </c>
      <c r="N863" s="29">
        <f t="shared" si="80"/>
        <v>2</v>
      </c>
      <c r="O863" s="30" t="str">
        <f t="shared" si="81"/>
        <v>87</v>
      </c>
      <c r="P863" s="30">
        <f t="shared" si="82"/>
        <v>0</v>
      </c>
      <c r="Q863" s="31">
        <f t="shared" si="83"/>
        <v>5220</v>
      </c>
      <c r="R863" s="31">
        <f t="shared" si="84"/>
        <v>87</v>
      </c>
      <c r="U863" s="28"/>
      <c r="V863" s="28"/>
      <c r="W863" s="8"/>
      <c r="X863" s="6"/>
    </row>
    <row r="864" spans="1:24">
      <c r="A864" s="32">
        <v>45444</v>
      </c>
      <c r="B864" s="1" t="str">
        <f t="shared" si="79"/>
        <v>junio</v>
      </c>
      <c r="C864" t="s">
        <v>38</v>
      </c>
      <c r="D864" t="s">
        <v>39</v>
      </c>
      <c r="E864" t="str">
        <f>+VLOOKUP(F864,'[1]DIVIPOLA MPIO'!$A$5:$B$1125,2,0)</f>
        <v>Antioquia</v>
      </c>
      <c r="F864" t="s">
        <v>58</v>
      </c>
      <c r="G864" t="s">
        <v>59</v>
      </c>
      <c r="H864" t="s">
        <v>48</v>
      </c>
      <c r="I864" t="s">
        <v>43</v>
      </c>
      <c r="J864" t="s">
        <v>27</v>
      </c>
      <c r="K864" s="2">
        <v>6</v>
      </c>
      <c r="L864" s="2">
        <v>410</v>
      </c>
      <c r="M864" s="16">
        <v>24</v>
      </c>
      <c r="N864" s="29">
        <f t="shared" si="80"/>
        <v>2</v>
      </c>
      <c r="O864" s="30" t="str">
        <f t="shared" si="81"/>
        <v>24</v>
      </c>
      <c r="P864" s="30">
        <f t="shared" si="82"/>
        <v>0</v>
      </c>
      <c r="Q864" s="31">
        <f t="shared" si="83"/>
        <v>1440</v>
      </c>
      <c r="R864" s="31">
        <f t="shared" si="84"/>
        <v>24</v>
      </c>
      <c r="U864" s="28"/>
      <c r="V864" s="28"/>
      <c r="W864" s="8"/>
      <c r="X864" s="6"/>
    </row>
    <row r="865" spans="1:24">
      <c r="A865" s="32">
        <v>45444</v>
      </c>
      <c r="B865" s="1" t="str">
        <f t="shared" si="79"/>
        <v>junio</v>
      </c>
      <c r="C865" t="s">
        <v>38</v>
      </c>
      <c r="D865" t="s">
        <v>39</v>
      </c>
      <c r="E865" t="str">
        <f>+VLOOKUP(F865,'[1]DIVIPOLA MPIO'!$A$5:$B$1125,2,0)</f>
        <v>Antioquia</v>
      </c>
      <c r="F865" t="s">
        <v>58</v>
      </c>
      <c r="G865" t="s">
        <v>59</v>
      </c>
      <c r="H865" t="s">
        <v>49</v>
      </c>
      <c r="I865" t="s">
        <v>43</v>
      </c>
      <c r="J865" t="s">
        <v>27</v>
      </c>
      <c r="K865" s="2">
        <v>22</v>
      </c>
      <c r="L865" s="2">
        <v>1580</v>
      </c>
      <c r="M865" s="16">
        <v>101</v>
      </c>
      <c r="N865" s="29">
        <f t="shared" si="80"/>
        <v>3</v>
      </c>
      <c r="O865" s="30" t="str">
        <f t="shared" si="81"/>
        <v>10</v>
      </c>
      <c r="P865" s="30" t="str">
        <f t="shared" si="82"/>
        <v>1</v>
      </c>
      <c r="Q865" s="31">
        <f t="shared" si="83"/>
        <v>601</v>
      </c>
      <c r="R865" s="31">
        <f t="shared" si="84"/>
        <v>10.016666666666667</v>
      </c>
      <c r="U865" s="28"/>
      <c r="V865" s="28"/>
      <c r="W865" s="8"/>
      <c r="X865" s="6"/>
    </row>
    <row r="866" spans="1:24">
      <c r="A866" s="32">
        <v>45444</v>
      </c>
      <c r="B866" s="1" t="str">
        <f t="shared" si="79"/>
        <v>junio</v>
      </c>
      <c r="C866" t="s">
        <v>38</v>
      </c>
      <c r="D866" t="s">
        <v>39</v>
      </c>
      <c r="E866" t="str">
        <f>+VLOOKUP(F866,'[1]DIVIPOLA MPIO'!$A$5:$B$1125,2,0)</f>
        <v>Antioquia</v>
      </c>
      <c r="F866" t="s">
        <v>58</v>
      </c>
      <c r="G866" t="s">
        <v>59</v>
      </c>
      <c r="H866" t="s">
        <v>50</v>
      </c>
      <c r="I866" t="s">
        <v>43</v>
      </c>
      <c r="J866" t="s">
        <v>27</v>
      </c>
      <c r="K866" s="2">
        <v>32</v>
      </c>
      <c r="L866" s="2">
        <v>2441.6</v>
      </c>
      <c r="M866" s="16">
        <v>144</v>
      </c>
      <c r="N866" s="29">
        <f t="shared" si="80"/>
        <v>3</v>
      </c>
      <c r="O866" s="30" t="str">
        <f t="shared" si="81"/>
        <v>14</v>
      </c>
      <c r="P866" s="30" t="str">
        <f t="shared" si="82"/>
        <v>4</v>
      </c>
      <c r="Q866" s="31">
        <f t="shared" si="83"/>
        <v>844</v>
      </c>
      <c r="R866" s="31">
        <f t="shared" si="84"/>
        <v>14.066666666666666</v>
      </c>
      <c r="U866" s="28"/>
      <c r="V866" s="28"/>
      <c r="W866" s="8"/>
      <c r="X866" s="6"/>
    </row>
    <row r="867" spans="1:24">
      <c r="A867" s="32">
        <v>45444</v>
      </c>
      <c r="B867" s="1" t="str">
        <f t="shared" si="79"/>
        <v>junio</v>
      </c>
      <c r="C867" t="s">
        <v>38</v>
      </c>
      <c r="D867" t="s">
        <v>39</v>
      </c>
      <c r="E867" t="str">
        <f>+VLOOKUP(F867,'[1]DIVIPOLA MPIO'!$A$5:$B$1125,2,0)</f>
        <v>Antioquia</v>
      </c>
      <c r="F867" t="s">
        <v>58</v>
      </c>
      <c r="G867" t="s">
        <v>59</v>
      </c>
      <c r="H867" t="s">
        <v>51</v>
      </c>
      <c r="I867" t="s">
        <v>43</v>
      </c>
      <c r="J867" t="s">
        <v>27</v>
      </c>
      <c r="K867" s="2">
        <v>22</v>
      </c>
      <c r="L867" s="2">
        <v>1748.3</v>
      </c>
      <c r="M867" s="16">
        <v>105</v>
      </c>
      <c r="N867" s="29">
        <f t="shared" si="80"/>
        <v>3</v>
      </c>
      <c r="O867" s="30" t="str">
        <f t="shared" si="81"/>
        <v>10</v>
      </c>
      <c r="P867" s="30" t="str">
        <f t="shared" si="82"/>
        <v>5</v>
      </c>
      <c r="Q867" s="31">
        <f t="shared" si="83"/>
        <v>605</v>
      </c>
      <c r="R867" s="31">
        <f t="shared" si="84"/>
        <v>10.083333333333334</v>
      </c>
      <c r="U867" s="28"/>
      <c r="V867" s="28"/>
      <c r="W867" s="8"/>
      <c r="X867" s="6"/>
    </row>
    <row r="868" spans="1:24">
      <c r="A868" s="32">
        <v>45444</v>
      </c>
      <c r="B868" s="1" t="str">
        <f t="shared" si="79"/>
        <v>junio</v>
      </c>
      <c r="C868" t="s">
        <v>38</v>
      </c>
      <c r="D868" t="s">
        <v>39</v>
      </c>
      <c r="E868" t="str">
        <f>+VLOOKUP(F868,'[1]DIVIPOLA MPIO'!$A$5:$B$1125,2,0)</f>
        <v>Antioquia</v>
      </c>
      <c r="F868" t="s">
        <v>58</v>
      </c>
      <c r="G868" t="s">
        <v>59</v>
      </c>
      <c r="H868" t="s">
        <v>52</v>
      </c>
      <c r="I868" t="s">
        <v>43</v>
      </c>
      <c r="J868" t="s">
        <v>27</v>
      </c>
      <c r="K868" s="2">
        <v>27</v>
      </c>
      <c r="L868" s="2">
        <v>2038.4</v>
      </c>
      <c r="M868" s="16">
        <v>122</v>
      </c>
      <c r="N868" s="29">
        <f t="shared" si="80"/>
        <v>3</v>
      </c>
      <c r="O868" s="30" t="str">
        <f t="shared" si="81"/>
        <v>12</v>
      </c>
      <c r="P868" s="30" t="str">
        <f t="shared" si="82"/>
        <v>2</v>
      </c>
      <c r="Q868" s="31">
        <f t="shared" si="83"/>
        <v>722</v>
      </c>
      <c r="R868" s="31">
        <f t="shared" si="84"/>
        <v>12.033333333333333</v>
      </c>
      <c r="U868" s="28"/>
      <c r="V868" s="28"/>
      <c r="W868" s="8"/>
      <c r="X868" s="6"/>
    </row>
    <row r="869" spans="1:24">
      <c r="A869" s="32">
        <v>45444</v>
      </c>
      <c r="B869" s="1" t="str">
        <f t="shared" si="79"/>
        <v>junio</v>
      </c>
      <c r="C869" t="s">
        <v>60</v>
      </c>
      <c r="D869" t="s">
        <v>61</v>
      </c>
      <c r="E869" t="str">
        <f>+VLOOKUP(F869,'[1]DIVIPOLA MPIO'!$A$5:$B$1125,2,0)</f>
        <v>Cesar</v>
      </c>
      <c r="F869" t="s">
        <v>62</v>
      </c>
      <c r="G869" t="s">
        <v>63</v>
      </c>
      <c r="H869" t="s">
        <v>64</v>
      </c>
      <c r="I869" t="s">
        <v>15</v>
      </c>
      <c r="J869" t="s">
        <v>65</v>
      </c>
      <c r="K869" s="2">
        <v>69</v>
      </c>
      <c r="L869" s="2">
        <v>1142</v>
      </c>
      <c r="M869" s="16">
        <v>1530</v>
      </c>
      <c r="N869" s="29">
        <f t="shared" si="80"/>
        <v>4</v>
      </c>
      <c r="O869" s="30" t="str">
        <f t="shared" si="81"/>
        <v>15</v>
      </c>
      <c r="P869" s="30" t="str">
        <f t="shared" si="82"/>
        <v>30</v>
      </c>
      <c r="Q869" s="31">
        <f t="shared" si="83"/>
        <v>930</v>
      </c>
      <c r="R869" s="31">
        <f t="shared" si="84"/>
        <v>15.5</v>
      </c>
      <c r="U869" s="28"/>
      <c r="V869" s="28"/>
      <c r="W869" s="8"/>
      <c r="X869" s="6"/>
    </row>
    <row r="870" spans="1:24">
      <c r="A870" s="32">
        <v>45444</v>
      </c>
      <c r="B870" s="1" t="str">
        <f t="shared" si="79"/>
        <v>junio</v>
      </c>
      <c r="C870" t="s">
        <v>66</v>
      </c>
      <c r="D870" t="s">
        <v>67</v>
      </c>
      <c r="E870" t="str">
        <f>+VLOOKUP(F870,'[1]DIVIPOLA MPIO'!$A$5:$B$1125,2,0)</f>
        <v>Antioquia</v>
      </c>
      <c r="F870" t="s">
        <v>68</v>
      </c>
      <c r="G870" t="s">
        <v>257</v>
      </c>
      <c r="H870" t="s">
        <v>70</v>
      </c>
      <c r="I870" t="s">
        <v>43</v>
      </c>
      <c r="J870" t="s">
        <v>27</v>
      </c>
      <c r="K870" s="2">
        <v>103</v>
      </c>
      <c r="L870" s="2">
        <v>5766</v>
      </c>
      <c r="M870" s="16">
        <v>4742</v>
      </c>
      <c r="N870" s="29">
        <f t="shared" si="80"/>
        <v>4</v>
      </c>
      <c r="O870" s="30" t="str">
        <f t="shared" si="81"/>
        <v>47</v>
      </c>
      <c r="P870" s="30" t="str">
        <f t="shared" si="82"/>
        <v>42</v>
      </c>
      <c r="Q870" s="31">
        <f t="shared" si="83"/>
        <v>2862</v>
      </c>
      <c r="R870" s="31">
        <f t="shared" si="84"/>
        <v>47.7</v>
      </c>
      <c r="U870" s="28"/>
      <c r="V870" s="28"/>
      <c r="W870" s="8"/>
      <c r="X870" s="6"/>
    </row>
    <row r="871" spans="1:24">
      <c r="A871" s="32">
        <v>45444</v>
      </c>
      <c r="B871" s="1" t="str">
        <f t="shared" si="79"/>
        <v>junio</v>
      </c>
      <c r="C871" t="s">
        <v>66</v>
      </c>
      <c r="D871" t="s">
        <v>67</v>
      </c>
      <c r="E871" t="str">
        <f>+VLOOKUP(F871,'[1]DIVIPOLA MPIO'!$A$5:$B$1125,2,0)</f>
        <v>Antioquia</v>
      </c>
      <c r="F871" t="s">
        <v>68</v>
      </c>
      <c r="G871" t="s">
        <v>257</v>
      </c>
      <c r="H871" t="s">
        <v>71</v>
      </c>
      <c r="I871" t="s">
        <v>43</v>
      </c>
      <c r="J871" t="s">
        <v>27</v>
      </c>
      <c r="K871" s="2">
        <v>94</v>
      </c>
      <c r="L871" s="2">
        <v>5173</v>
      </c>
      <c r="M871" s="16">
        <v>3542</v>
      </c>
      <c r="N871" s="29">
        <f t="shared" si="80"/>
        <v>4</v>
      </c>
      <c r="O871" s="30" t="str">
        <f t="shared" si="81"/>
        <v>35</v>
      </c>
      <c r="P871" s="30" t="str">
        <f t="shared" si="82"/>
        <v>42</v>
      </c>
      <c r="Q871" s="31">
        <f t="shared" si="83"/>
        <v>2142</v>
      </c>
      <c r="R871" s="31">
        <f t="shared" si="84"/>
        <v>35.700000000000003</v>
      </c>
      <c r="U871" s="28"/>
      <c r="V871" s="28"/>
      <c r="W871" s="8"/>
      <c r="X871" s="6"/>
    </row>
    <row r="872" spans="1:24">
      <c r="A872" s="32">
        <v>45444</v>
      </c>
      <c r="B872" s="1" t="str">
        <f t="shared" si="79"/>
        <v>junio</v>
      </c>
      <c r="C872" t="s">
        <v>66</v>
      </c>
      <c r="D872" t="s">
        <v>67</v>
      </c>
      <c r="E872" t="str">
        <f>+VLOOKUP(F872,'[1]DIVIPOLA MPIO'!$A$5:$B$1125,2,0)</f>
        <v>Antioquia</v>
      </c>
      <c r="F872" t="s">
        <v>68</v>
      </c>
      <c r="G872" t="s">
        <v>257</v>
      </c>
      <c r="H872" t="s">
        <v>72</v>
      </c>
      <c r="I872" t="s">
        <v>43</v>
      </c>
      <c r="J872" t="s">
        <v>27</v>
      </c>
      <c r="K872" s="2">
        <v>105</v>
      </c>
      <c r="L872" s="2">
        <v>5928</v>
      </c>
      <c r="M872" s="16">
        <v>50</v>
      </c>
      <c r="N872" s="29">
        <f t="shared" si="80"/>
        <v>2</v>
      </c>
      <c r="O872" s="30" t="str">
        <f t="shared" si="81"/>
        <v>50</v>
      </c>
      <c r="P872" s="30">
        <f t="shared" si="82"/>
        <v>0</v>
      </c>
      <c r="Q872" s="31">
        <f t="shared" si="83"/>
        <v>3000</v>
      </c>
      <c r="R872" s="31">
        <f t="shared" si="84"/>
        <v>50</v>
      </c>
      <c r="U872" s="28"/>
      <c r="V872" s="28"/>
      <c r="W872" s="8"/>
      <c r="X872" s="6"/>
    </row>
    <row r="873" spans="1:24">
      <c r="A873" s="32">
        <v>45444</v>
      </c>
      <c r="B873" s="1" t="str">
        <f t="shared" si="79"/>
        <v>junio</v>
      </c>
      <c r="C873" t="s">
        <v>66</v>
      </c>
      <c r="D873" t="s">
        <v>67</v>
      </c>
      <c r="E873" t="str">
        <f>+VLOOKUP(F873,'[1]DIVIPOLA MPIO'!$A$5:$B$1125,2,0)</f>
        <v>Antioquia</v>
      </c>
      <c r="F873" t="s">
        <v>68</v>
      </c>
      <c r="G873" t="s">
        <v>257</v>
      </c>
      <c r="H873" t="s">
        <v>73</v>
      </c>
      <c r="I873" t="s">
        <v>43</v>
      </c>
      <c r="J873" t="s">
        <v>27</v>
      </c>
      <c r="K873" s="2">
        <v>117</v>
      </c>
      <c r="L873" s="2">
        <v>6328</v>
      </c>
      <c r="M873" s="16">
        <v>4936</v>
      </c>
      <c r="N873" s="29">
        <f t="shared" si="80"/>
        <v>4</v>
      </c>
      <c r="O873" s="30" t="str">
        <f t="shared" si="81"/>
        <v>49</v>
      </c>
      <c r="P873" s="30" t="str">
        <f t="shared" si="82"/>
        <v>36</v>
      </c>
      <c r="Q873" s="31">
        <f t="shared" si="83"/>
        <v>2976</v>
      </c>
      <c r="R873" s="31">
        <f t="shared" si="84"/>
        <v>49.6</v>
      </c>
      <c r="U873" s="28"/>
      <c r="V873" s="28"/>
      <c r="W873" s="8"/>
      <c r="X873" s="6"/>
    </row>
    <row r="874" spans="1:24">
      <c r="A874" s="32">
        <v>45444</v>
      </c>
      <c r="B874" s="1" t="str">
        <f t="shared" si="79"/>
        <v>junio</v>
      </c>
      <c r="C874" t="s">
        <v>66</v>
      </c>
      <c r="D874" t="s">
        <v>67</v>
      </c>
      <c r="E874" t="str">
        <f>+VLOOKUP(F874,'[1]DIVIPOLA MPIO'!$A$5:$B$1125,2,0)</f>
        <v>Antioquia</v>
      </c>
      <c r="F874" t="s">
        <v>68</v>
      </c>
      <c r="G874" t="s">
        <v>257</v>
      </c>
      <c r="H874" t="s">
        <v>74</v>
      </c>
      <c r="I874" t="s">
        <v>43</v>
      </c>
      <c r="J874" t="s">
        <v>27</v>
      </c>
      <c r="K874" s="2">
        <v>6</v>
      </c>
      <c r="L874" s="2">
        <v>412</v>
      </c>
      <c r="M874" s="16">
        <v>230</v>
      </c>
      <c r="N874" s="29">
        <f t="shared" si="80"/>
        <v>3</v>
      </c>
      <c r="O874" s="30" t="str">
        <f t="shared" si="81"/>
        <v>23</v>
      </c>
      <c r="P874" s="30" t="str">
        <f t="shared" si="82"/>
        <v>0</v>
      </c>
      <c r="Q874" s="31">
        <f t="shared" si="83"/>
        <v>1380</v>
      </c>
      <c r="R874" s="31">
        <f t="shared" si="84"/>
        <v>23</v>
      </c>
      <c r="U874" s="28"/>
      <c r="V874" s="28"/>
      <c r="W874" s="8"/>
      <c r="X874" s="6"/>
    </row>
    <row r="875" spans="1:24">
      <c r="A875" s="32">
        <v>45444</v>
      </c>
      <c r="B875" s="1" t="str">
        <f t="shared" si="79"/>
        <v>junio</v>
      </c>
      <c r="C875" t="s">
        <v>66</v>
      </c>
      <c r="D875" t="s">
        <v>67</v>
      </c>
      <c r="E875" t="str">
        <f>+VLOOKUP(F875,'[1]DIVIPOLA MPIO'!$A$5:$B$1125,2,0)</f>
        <v>Antioquia</v>
      </c>
      <c r="F875" t="s">
        <v>68</v>
      </c>
      <c r="G875" t="s">
        <v>257</v>
      </c>
      <c r="H875" t="s">
        <v>75</v>
      </c>
      <c r="I875" t="s">
        <v>43</v>
      </c>
      <c r="J875" t="s">
        <v>27</v>
      </c>
      <c r="K875" s="2">
        <v>117</v>
      </c>
      <c r="L875" s="2">
        <v>6718</v>
      </c>
      <c r="M875" s="16">
        <v>5042</v>
      </c>
      <c r="N875" s="29">
        <f t="shared" si="80"/>
        <v>4</v>
      </c>
      <c r="O875" s="30" t="str">
        <f t="shared" si="81"/>
        <v>50</v>
      </c>
      <c r="P875" s="30" t="str">
        <f t="shared" si="82"/>
        <v>42</v>
      </c>
      <c r="Q875" s="31">
        <f t="shared" si="83"/>
        <v>3042</v>
      </c>
      <c r="R875" s="31">
        <f t="shared" si="84"/>
        <v>50.7</v>
      </c>
      <c r="U875" s="28"/>
      <c r="V875" s="28"/>
      <c r="W875" s="8"/>
      <c r="X875" s="6"/>
    </row>
    <row r="876" spans="1:24">
      <c r="A876" s="32">
        <v>45444</v>
      </c>
      <c r="B876" s="1" t="str">
        <f t="shared" si="79"/>
        <v>junio</v>
      </c>
      <c r="C876" t="s">
        <v>76</v>
      </c>
      <c r="D876" t="s">
        <v>77</v>
      </c>
      <c r="E876" t="str">
        <f>+VLOOKUP(F876,'[1]DIVIPOLA MPIO'!$A$5:$B$1125,2,0)</f>
        <v>Meta</v>
      </c>
      <c r="F876" t="s">
        <v>78</v>
      </c>
      <c r="G876" t="s">
        <v>79</v>
      </c>
      <c r="H876" t="s">
        <v>80</v>
      </c>
      <c r="I876" t="s">
        <v>15</v>
      </c>
      <c r="J876" t="s">
        <v>16</v>
      </c>
      <c r="K876" s="2">
        <v>61</v>
      </c>
      <c r="L876" s="2">
        <v>848</v>
      </c>
      <c r="M876" s="16">
        <v>12</v>
      </c>
      <c r="N876" s="29">
        <f t="shared" si="80"/>
        <v>2</v>
      </c>
      <c r="O876" s="30" t="str">
        <f t="shared" si="81"/>
        <v>12</v>
      </c>
      <c r="P876" s="30">
        <f t="shared" si="82"/>
        <v>0</v>
      </c>
      <c r="Q876" s="31">
        <f t="shared" si="83"/>
        <v>720</v>
      </c>
      <c r="R876" s="31">
        <f t="shared" si="84"/>
        <v>12</v>
      </c>
      <c r="U876" s="28"/>
      <c r="V876" s="28"/>
      <c r="W876" s="8"/>
      <c r="X876" s="6"/>
    </row>
    <row r="877" spans="1:24">
      <c r="A877" s="32">
        <v>45444</v>
      </c>
      <c r="B877" s="1" t="str">
        <f t="shared" si="79"/>
        <v>junio</v>
      </c>
      <c r="C877" t="s">
        <v>76</v>
      </c>
      <c r="D877" t="s">
        <v>77</v>
      </c>
      <c r="E877" t="str">
        <f>+VLOOKUP(F877,'[1]DIVIPOLA MPIO'!$A$5:$B$1125,2,0)</f>
        <v>Meta</v>
      </c>
      <c r="F877" t="s">
        <v>78</v>
      </c>
      <c r="G877" t="s">
        <v>79</v>
      </c>
      <c r="H877" t="s">
        <v>80</v>
      </c>
      <c r="I877" t="s">
        <v>15</v>
      </c>
      <c r="J877" t="s">
        <v>123</v>
      </c>
      <c r="K877" s="2">
        <v>1</v>
      </c>
      <c r="L877" s="2">
        <v>10</v>
      </c>
      <c r="M877" s="16">
        <v>12</v>
      </c>
      <c r="N877" s="29">
        <f t="shared" si="80"/>
        <v>2</v>
      </c>
      <c r="O877" s="30" t="str">
        <f t="shared" si="81"/>
        <v>12</v>
      </c>
      <c r="P877" s="30">
        <f t="shared" si="82"/>
        <v>0</v>
      </c>
      <c r="Q877" s="31">
        <f t="shared" si="83"/>
        <v>720</v>
      </c>
      <c r="R877" s="31">
        <f t="shared" si="84"/>
        <v>12</v>
      </c>
      <c r="U877" s="28"/>
      <c r="V877" s="28"/>
      <c r="W877" s="8"/>
      <c r="X877" s="6"/>
    </row>
    <row r="878" spans="1:24">
      <c r="A878" s="32">
        <v>45444</v>
      </c>
      <c r="B878" s="1" t="str">
        <f t="shared" si="79"/>
        <v>junio</v>
      </c>
      <c r="C878" t="s">
        <v>76</v>
      </c>
      <c r="D878" t="s">
        <v>77</v>
      </c>
      <c r="E878" t="str">
        <f>+VLOOKUP(F878,'[1]DIVIPOLA MPIO'!$A$5:$B$1125,2,0)</f>
        <v>Meta</v>
      </c>
      <c r="F878" t="s">
        <v>78</v>
      </c>
      <c r="G878" t="s">
        <v>79</v>
      </c>
      <c r="H878" t="s">
        <v>80</v>
      </c>
      <c r="I878" t="s">
        <v>15</v>
      </c>
      <c r="J878" t="s">
        <v>412</v>
      </c>
      <c r="K878" s="2">
        <v>49</v>
      </c>
      <c r="L878" s="2">
        <v>520</v>
      </c>
      <c r="M878" s="16">
        <v>12</v>
      </c>
      <c r="N878" s="29">
        <f t="shared" si="80"/>
        <v>2</v>
      </c>
      <c r="O878" s="30" t="str">
        <f t="shared" si="81"/>
        <v>12</v>
      </c>
      <c r="P878" s="30">
        <f t="shared" si="82"/>
        <v>0</v>
      </c>
      <c r="Q878" s="31">
        <f t="shared" si="83"/>
        <v>720</v>
      </c>
      <c r="R878" s="31">
        <f t="shared" si="84"/>
        <v>12</v>
      </c>
      <c r="U878" s="28"/>
      <c r="V878" s="28"/>
      <c r="W878" s="8"/>
      <c r="X878" s="6"/>
    </row>
    <row r="879" spans="1:24">
      <c r="A879" s="32">
        <v>45444</v>
      </c>
      <c r="B879" s="1" t="str">
        <f t="shared" si="79"/>
        <v>junio</v>
      </c>
      <c r="C879" t="s">
        <v>76</v>
      </c>
      <c r="D879" t="s">
        <v>77</v>
      </c>
      <c r="E879" t="str">
        <f>+VLOOKUP(F879,'[1]DIVIPOLA MPIO'!$A$5:$B$1125,2,0)</f>
        <v>Meta</v>
      </c>
      <c r="F879" t="s">
        <v>78</v>
      </c>
      <c r="G879" t="s">
        <v>79</v>
      </c>
      <c r="H879" t="s">
        <v>80</v>
      </c>
      <c r="I879" t="s">
        <v>15</v>
      </c>
      <c r="J879" t="s">
        <v>81</v>
      </c>
      <c r="K879" s="2">
        <v>19</v>
      </c>
      <c r="L879" s="2">
        <v>211</v>
      </c>
      <c r="M879" s="16">
        <v>12</v>
      </c>
      <c r="N879" s="29">
        <f t="shared" si="80"/>
        <v>2</v>
      </c>
      <c r="O879" s="30" t="str">
        <f t="shared" si="81"/>
        <v>12</v>
      </c>
      <c r="P879" s="30">
        <f t="shared" si="82"/>
        <v>0</v>
      </c>
      <c r="Q879" s="31">
        <f t="shared" si="83"/>
        <v>720</v>
      </c>
      <c r="R879" s="31">
        <f t="shared" si="84"/>
        <v>12</v>
      </c>
      <c r="U879" s="28"/>
      <c r="V879" s="28"/>
      <c r="W879" s="8"/>
      <c r="X879" s="6"/>
    </row>
    <row r="880" spans="1:24">
      <c r="A880" s="32">
        <v>45444</v>
      </c>
      <c r="B880" s="1" t="str">
        <f t="shared" si="79"/>
        <v>junio</v>
      </c>
      <c r="C880" t="s">
        <v>82</v>
      </c>
      <c r="D880" t="s">
        <v>83</v>
      </c>
      <c r="E880" t="str">
        <f>+VLOOKUP(F880,'[1]DIVIPOLA MPIO'!$A$5:$B$1125,2,0)</f>
        <v>Meta</v>
      </c>
      <c r="F880" t="s">
        <v>456</v>
      </c>
      <c r="G880" t="s">
        <v>85</v>
      </c>
      <c r="H880" t="s">
        <v>258</v>
      </c>
      <c r="I880" t="s">
        <v>15</v>
      </c>
      <c r="J880" t="s">
        <v>16</v>
      </c>
      <c r="K880" s="2">
        <v>15</v>
      </c>
      <c r="L880" s="2">
        <v>2115</v>
      </c>
      <c r="M880" s="16">
        <v>7030</v>
      </c>
      <c r="N880" s="29">
        <f t="shared" si="80"/>
        <v>4</v>
      </c>
      <c r="O880" s="30" t="str">
        <f t="shared" si="81"/>
        <v>70</v>
      </c>
      <c r="P880" s="30" t="str">
        <f t="shared" si="82"/>
        <v>30</v>
      </c>
      <c r="Q880" s="31">
        <f t="shared" si="83"/>
        <v>4230</v>
      </c>
      <c r="R880" s="31">
        <f t="shared" si="84"/>
        <v>70.5</v>
      </c>
      <c r="U880" s="28"/>
      <c r="V880" s="28"/>
      <c r="W880" s="8"/>
      <c r="X880" s="6"/>
    </row>
    <row r="881" spans="1:24">
      <c r="A881" s="32">
        <v>45444</v>
      </c>
      <c r="B881" s="1" t="str">
        <f t="shared" si="79"/>
        <v>junio</v>
      </c>
      <c r="C881" t="s">
        <v>82</v>
      </c>
      <c r="D881" t="s">
        <v>83</v>
      </c>
      <c r="E881" t="str">
        <f>+VLOOKUP(F881,'[1]DIVIPOLA MPIO'!$A$5:$B$1125,2,0)</f>
        <v>Meta</v>
      </c>
      <c r="F881" t="s">
        <v>456</v>
      </c>
      <c r="G881" t="s">
        <v>85</v>
      </c>
      <c r="H881" t="s">
        <v>259</v>
      </c>
      <c r="I881" t="s">
        <v>15</v>
      </c>
      <c r="J881" t="s">
        <v>16</v>
      </c>
      <c r="K881" s="2">
        <v>18</v>
      </c>
      <c r="L881" s="2">
        <v>825</v>
      </c>
      <c r="M881" s="16">
        <v>2730</v>
      </c>
      <c r="N881" s="29">
        <f t="shared" si="80"/>
        <v>4</v>
      </c>
      <c r="O881" s="30" t="str">
        <f t="shared" si="81"/>
        <v>27</v>
      </c>
      <c r="P881" s="30" t="str">
        <f t="shared" si="82"/>
        <v>30</v>
      </c>
      <c r="Q881" s="31">
        <f t="shared" si="83"/>
        <v>1650</v>
      </c>
      <c r="R881" s="31">
        <f t="shared" si="84"/>
        <v>27.5</v>
      </c>
      <c r="U881" s="28"/>
      <c r="V881" s="28"/>
      <c r="W881" s="8"/>
      <c r="X881" s="6"/>
    </row>
    <row r="882" spans="1:24">
      <c r="A882" s="32">
        <v>45444</v>
      </c>
      <c r="B882" s="1" t="str">
        <f t="shared" si="79"/>
        <v>junio</v>
      </c>
      <c r="C882" t="s">
        <v>82</v>
      </c>
      <c r="D882" t="s">
        <v>83</v>
      </c>
      <c r="E882" t="str">
        <f>+VLOOKUP(F882,'[1]DIVIPOLA MPIO'!$A$5:$B$1125,2,0)</f>
        <v>Meta</v>
      </c>
      <c r="F882" t="s">
        <v>456</v>
      </c>
      <c r="G882" t="s">
        <v>85</v>
      </c>
      <c r="H882" t="s">
        <v>343</v>
      </c>
      <c r="I882" t="s">
        <v>15</v>
      </c>
      <c r="J882" t="s">
        <v>16</v>
      </c>
      <c r="K882" s="2">
        <v>14</v>
      </c>
      <c r="L882" s="2">
        <v>1935</v>
      </c>
      <c r="M882" s="16">
        <v>6430</v>
      </c>
      <c r="N882" s="29">
        <f t="shared" si="80"/>
        <v>4</v>
      </c>
      <c r="O882" s="30" t="str">
        <f t="shared" si="81"/>
        <v>64</v>
      </c>
      <c r="P882" s="30" t="str">
        <f t="shared" si="82"/>
        <v>30</v>
      </c>
      <c r="Q882" s="31">
        <f t="shared" si="83"/>
        <v>3870</v>
      </c>
      <c r="R882" s="31">
        <f t="shared" si="84"/>
        <v>64.5</v>
      </c>
      <c r="U882" s="28"/>
      <c r="V882" s="28"/>
      <c r="W882" s="8"/>
      <c r="X882" s="6"/>
    </row>
    <row r="883" spans="1:24">
      <c r="A883" s="32">
        <v>45444</v>
      </c>
      <c r="B883" s="1" t="str">
        <f t="shared" si="79"/>
        <v>junio</v>
      </c>
      <c r="C883" t="s">
        <v>82</v>
      </c>
      <c r="D883" t="s">
        <v>83</v>
      </c>
      <c r="E883" t="str">
        <f>+VLOOKUP(F883,'[1]DIVIPOLA MPIO'!$A$5:$B$1125,2,0)</f>
        <v>Meta</v>
      </c>
      <c r="F883" t="s">
        <v>456</v>
      </c>
      <c r="G883" t="s">
        <v>85</v>
      </c>
      <c r="H883" t="s">
        <v>344</v>
      </c>
      <c r="I883" t="s">
        <v>15</v>
      </c>
      <c r="J883" t="s">
        <v>16</v>
      </c>
      <c r="K883" s="2">
        <v>17</v>
      </c>
      <c r="L883" s="2">
        <v>2115</v>
      </c>
      <c r="M883" s="16">
        <v>7030</v>
      </c>
      <c r="N883" s="29">
        <f t="shared" si="80"/>
        <v>4</v>
      </c>
      <c r="O883" s="30" t="str">
        <f t="shared" si="81"/>
        <v>70</v>
      </c>
      <c r="P883" s="30" t="str">
        <f t="shared" si="82"/>
        <v>30</v>
      </c>
      <c r="Q883" s="31">
        <f t="shared" si="83"/>
        <v>4230</v>
      </c>
      <c r="R883" s="31">
        <f t="shared" si="84"/>
        <v>70.5</v>
      </c>
      <c r="U883" s="28"/>
      <c r="V883" s="28"/>
      <c r="W883" s="8"/>
      <c r="X883" s="6"/>
    </row>
    <row r="884" spans="1:24">
      <c r="A884" s="32">
        <v>45444</v>
      </c>
      <c r="B884" s="1" t="str">
        <f t="shared" si="79"/>
        <v>junio</v>
      </c>
      <c r="C884" t="s">
        <v>82</v>
      </c>
      <c r="D884" t="s">
        <v>83</v>
      </c>
      <c r="E884" t="str">
        <f>+VLOOKUP(F884,'[1]DIVIPOLA MPIO'!$A$5:$B$1125,2,0)</f>
        <v>Meta</v>
      </c>
      <c r="F884" t="s">
        <v>456</v>
      </c>
      <c r="G884" t="s">
        <v>85</v>
      </c>
      <c r="H884" t="s">
        <v>86</v>
      </c>
      <c r="I884" t="s">
        <v>15</v>
      </c>
      <c r="J884" t="s">
        <v>16</v>
      </c>
      <c r="K884" s="2">
        <v>15</v>
      </c>
      <c r="L884" s="2">
        <v>1920</v>
      </c>
      <c r="M884" s="16">
        <v>64</v>
      </c>
      <c r="N884" s="29">
        <f t="shared" si="80"/>
        <v>2</v>
      </c>
      <c r="O884" s="30" t="str">
        <f t="shared" si="81"/>
        <v>64</v>
      </c>
      <c r="P884" s="30">
        <f t="shared" si="82"/>
        <v>0</v>
      </c>
      <c r="Q884" s="31">
        <f t="shared" si="83"/>
        <v>3840</v>
      </c>
      <c r="R884" s="31">
        <f t="shared" si="84"/>
        <v>64</v>
      </c>
      <c r="U884" s="28"/>
      <c r="V884" s="28"/>
      <c r="W884" s="8"/>
      <c r="X884" s="6"/>
    </row>
    <row r="885" spans="1:24">
      <c r="A885" s="32">
        <v>45444</v>
      </c>
      <c r="B885" s="1" t="str">
        <f t="shared" si="79"/>
        <v>junio</v>
      </c>
      <c r="C885" t="s">
        <v>260</v>
      </c>
      <c r="D885" t="s">
        <v>261</v>
      </c>
      <c r="E885" t="str">
        <f>+VLOOKUP(F885,'[1]DIVIPOLA MPIO'!$A$5:$B$1125,2,0)</f>
        <v>Magdalena</v>
      </c>
      <c r="F885" t="s">
        <v>467</v>
      </c>
      <c r="G885" t="s">
        <v>262</v>
      </c>
      <c r="H885" t="s">
        <v>263</v>
      </c>
      <c r="I885" t="s">
        <v>264</v>
      </c>
      <c r="J885" t="s">
        <v>27</v>
      </c>
      <c r="K885" s="2">
        <v>54</v>
      </c>
      <c r="L885" s="2">
        <v>3279</v>
      </c>
      <c r="M885" s="16">
        <v>49</v>
      </c>
      <c r="N885" s="29">
        <f t="shared" si="80"/>
        <v>2</v>
      </c>
      <c r="O885" s="30" t="str">
        <f t="shared" si="81"/>
        <v>49</v>
      </c>
      <c r="P885" s="30">
        <f t="shared" si="82"/>
        <v>0</v>
      </c>
      <c r="Q885" s="31">
        <f t="shared" si="83"/>
        <v>2940</v>
      </c>
      <c r="R885" s="31">
        <f t="shared" si="84"/>
        <v>49</v>
      </c>
      <c r="U885" s="28"/>
      <c r="V885" s="28"/>
      <c r="W885" s="8"/>
      <c r="X885" s="6"/>
    </row>
    <row r="886" spans="1:24">
      <c r="A886" s="32">
        <v>45444</v>
      </c>
      <c r="B886" s="1" t="str">
        <f t="shared" si="79"/>
        <v>junio</v>
      </c>
      <c r="C886" t="s">
        <v>260</v>
      </c>
      <c r="D886" t="s">
        <v>261</v>
      </c>
      <c r="E886" t="str">
        <f>+VLOOKUP(F886,'[1]DIVIPOLA MPIO'!$A$5:$B$1125,2,0)</f>
        <v>Magdalena</v>
      </c>
      <c r="F886" t="s">
        <v>467</v>
      </c>
      <c r="G886" t="s">
        <v>262</v>
      </c>
      <c r="H886" t="s">
        <v>268</v>
      </c>
      <c r="I886" t="s">
        <v>264</v>
      </c>
      <c r="J886" t="s">
        <v>27</v>
      </c>
      <c r="K886" s="2">
        <v>30</v>
      </c>
      <c r="L886" s="2">
        <v>1996</v>
      </c>
      <c r="M886" s="16">
        <v>2524</v>
      </c>
      <c r="N886" s="29">
        <f t="shared" si="80"/>
        <v>4</v>
      </c>
      <c r="O886" s="30" t="str">
        <f t="shared" si="81"/>
        <v>25</v>
      </c>
      <c r="P886" s="30" t="str">
        <f t="shared" si="82"/>
        <v>24</v>
      </c>
      <c r="Q886" s="31">
        <f t="shared" si="83"/>
        <v>1524</v>
      </c>
      <c r="R886" s="31">
        <f t="shared" si="84"/>
        <v>25.4</v>
      </c>
      <c r="U886" s="28"/>
      <c r="V886" s="28"/>
      <c r="W886" s="8"/>
      <c r="X886" s="6"/>
    </row>
    <row r="887" spans="1:24">
      <c r="A887" s="32">
        <v>45444</v>
      </c>
      <c r="B887" s="1" t="str">
        <f t="shared" si="79"/>
        <v>junio</v>
      </c>
      <c r="C887" t="s">
        <v>260</v>
      </c>
      <c r="D887" t="s">
        <v>261</v>
      </c>
      <c r="E887" t="str">
        <f>+VLOOKUP(F887,'[1]DIVIPOLA MPIO'!$A$5:$B$1125,2,0)</f>
        <v>Magdalena</v>
      </c>
      <c r="F887" t="s">
        <v>467</v>
      </c>
      <c r="G887" t="s">
        <v>262</v>
      </c>
      <c r="H887" t="s">
        <v>271</v>
      </c>
      <c r="I887" t="s">
        <v>264</v>
      </c>
      <c r="J887" t="s">
        <v>27</v>
      </c>
      <c r="K887" s="2">
        <v>50</v>
      </c>
      <c r="L887" s="2">
        <v>2633</v>
      </c>
      <c r="M887" s="16">
        <v>4410</v>
      </c>
      <c r="N887" s="29">
        <f t="shared" si="80"/>
        <v>4</v>
      </c>
      <c r="O887" s="30" t="str">
        <f t="shared" si="81"/>
        <v>44</v>
      </c>
      <c r="P887" s="30" t="str">
        <f t="shared" si="82"/>
        <v>10</v>
      </c>
      <c r="Q887" s="31">
        <f t="shared" si="83"/>
        <v>2650</v>
      </c>
      <c r="R887" s="31">
        <f t="shared" si="84"/>
        <v>44.166666666666664</v>
      </c>
      <c r="U887" s="28"/>
      <c r="V887" s="28"/>
      <c r="W887" s="8"/>
      <c r="X887" s="6"/>
    </row>
    <row r="888" spans="1:24">
      <c r="A888" s="32">
        <v>45444</v>
      </c>
      <c r="B888" s="1" t="str">
        <f t="shared" si="79"/>
        <v>junio</v>
      </c>
      <c r="C888" t="s">
        <v>260</v>
      </c>
      <c r="D888" t="s">
        <v>261</v>
      </c>
      <c r="E888" t="str">
        <f>+VLOOKUP(F888,'[1]DIVIPOLA MPIO'!$A$5:$B$1125,2,0)</f>
        <v>Magdalena</v>
      </c>
      <c r="F888" t="s">
        <v>467</v>
      </c>
      <c r="G888" t="s">
        <v>262</v>
      </c>
      <c r="H888" t="s">
        <v>273</v>
      </c>
      <c r="I888" t="s">
        <v>264</v>
      </c>
      <c r="J888" t="s">
        <v>27</v>
      </c>
      <c r="K888" s="2">
        <v>44</v>
      </c>
      <c r="L888" s="2">
        <v>3229</v>
      </c>
      <c r="M888" s="16">
        <v>3824</v>
      </c>
      <c r="N888" s="29">
        <f t="shared" si="80"/>
        <v>4</v>
      </c>
      <c r="O888" s="30" t="str">
        <f t="shared" si="81"/>
        <v>38</v>
      </c>
      <c r="P888" s="30" t="str">
        <f t="shared" si="82"/>
        <v>24</v>
      </c>
      <c r="Q888" s="31">
        <f t="shared" si="83"/>
        <v>2304</v>
      </c>
      <c r="R888" s="31">
        <f t="shared" si="84"/>
        <v>38.4</v>
      </c>
      <c r="U888" s="28"/>
      <c r="V888" s="28"/>
      <c r="W888" s="8"/>
      <c r="X888" s="6"/>
    </row>
    <row r="889" spans="1:24">
      <c r="A889" s="32">
        <v>45444</v>
      </c>
      <c r="B889" s="1" t="str">
        <f t="shared" si="79"/>
        <v>junio</v>
      </c>
      <c r="C889" t="s">
        <v>93</v>
      </c>
      <c r="D889" t="s">
        <v>94</v>
      </c>
      <c r="E889" t="str">
        <f>+VLOOKUP(F889,'[1]DIVIPOLA MPIO'!$A$5:$B$1125,2,0)</f>
        <v>Valle del Cauca</v>
      </c>
      <c r="F889" t="s">
        <v>95</v>
      </c>
      <c r="G889" t="s">
        <v>96</v>
      </c>
      <c r="H889" t="s">
        <v>97</v>
      </c>
      <c r="I889" t="s">
        <v>92</v>
      </c>
      <c r="J889" t="s">
        <v>411</v>
      </c>
      <c r="K889" s="2">
        <v>46</v>
      </c>
      <c r="L889" s="2">
        <v>180</v>
      </c>
      <c r="M889" s="16">
        <v>2717</v>
      </c>
      <c r="N889" s="29">
        <f t="shared" si="80"/>
        <v>4</v>
      </c>
      <c r="O889" s="30" t="str">
        <f t="shared" si="81"/>
        <v>27</v>
      </c>
      <c r="P889" s="30" t="str">
        <f t="shared" si="82"/>
        <v>17</v>
      </c>
      <c r="Q889" s="31">
        <f t="shared" si="83"/>
        <v>1637</v>
      </c>
      <c r="R889" s="31">
        <f t="shared" si="84"/>
        <v>27.283333333333335</v>
      </c>
      <c r="U889" s="28"/>
      <c r="V889" s="28"/>
      <c r="W889" s="8"/>
      <c r="X889" s="6"/>
    </row>
    <row r="890" spans="1:24">
      <c r="A890" s="32">
        <v>45444</v>
      </c>
      <c r="B890" s="1" t="str">
        <f t="shared" si="79"/>
        <v>junio</v>
      </c>
      <c r="C890" t="s">
        <v>93</v>
      </c>
      <c r="D890" t="s">
        <v>94</v>
      </c>
      <c r="E890" t="str">
        <f>+VLOOKUP(F890,'[1]DIVIPOLA MPIO'!$A$5:$B$1125,2,0)</f>
        <v>Valle del Cauca</v>
      </c>
      <c r="F890" t="s">
        <v>95</v>
      </c>
      <c r="G890" t="s">
        <v>96</v>
      </c>
      <c r="H890" t="s">
        <v>97</v>
      </c>
      <c r="I890" t="s">
        <v>92</v>
      </c>
      <c r="J890" t="s">
        <v>123</v>
      </c>
      <c r="K890" s="2">
        <v>10</v>
      </c>
      <c r="L890" s="2">
        <v>228</v>
      </c>
      <c r="M890" s="16">
        <v>5</v>
      </c>
      <c r="N890" s="29">
        <f t="shared" si="80"/>
        <v>1</v>
      </c>
      <c r="O890" s="30" t="str">
        <f t="shared" si="81"/>
        <v>5</v>
      </c>
      <c r="P890" s="30">
        <f t="shared" si="82"/>
        <v>0</v>
      </c>
      <c r="Q890" s="31">
        <f t="shared" si="83"/>
        <v>300</v>
      </c>
      <c r="R890" s="31">
        <f t="shared" si="84"/>
        <v>5</v>
      </c>
      <c r="U890" s="28"/>
      <c r="V890" s="28"/>
      <c r="W890" s="8"/>
      <c r="X890" s="6"/>
    </row>
    <row r="891" spans="1:24">
      <c r="A891" s="32">
        <v>45444</v>
      </c>
      <c r="B891" s="1" t="str">
        <f t="shared" si="79"/>
        <v>junio</v>
      </c>
      <c r="C891" t="s">
        <v>93</v>
      </c>
      <c r="D891" t="s">
        <v>94</v>
      </c>
      <c r="E891" t="str">
        <f>+VLOOKUP(F891,'[1]DIVIPOLA MPIO'!$A$5:$B$1125,2,0)</f>
        <v>Valle del Cauca</v>
      </c>
      <c r="F891" t="s">
        <v>95</v>
      </c>
      <c r="G891" t="s">
        <v>96</v>
      </c>
      <c r="H891" t="s">
        <v>97</v>
      </c>
      <c r="I891" t="s">
        <v>92</v>
      </c>
      <c r="J891" t="s">
        <v>98</v>
      </c>
      <c r="K891" s="2">
        <v>12</v>
      </c>
      <c r="L891" s="2">
        <v>997.86</v>
      </c>
      <c r="M891" s="16">
        <v>6</v>
      </c>
      <c r="N891" s="29">
        <f t="shared" si="80"/>
        <v>1</v>
      </c>
      <c r="O891" s="30" t="str">
        <f t="shared" si="81"/>
        <v>6</v>
      </c>
      <c r="P891" s="30">
        <f t="shared" si="82"/>
        <v>0</v>
      </c>
      <c r="Q891" s="31">
        <f t="shared" si="83"/>
        <v>360</v>
      </c>
      <c r="R891" s="31">
        <f t="shared" si="84"/>
        <v>6</v>
      </c>
      <c r="U891" s="28"/>
      <c r="V891" s="28"/>
      <c r="W891" s="8"/>
      <c r="X891" s="6"/>
    </row>
    <row r="892" spans="1:24">
      <c r="A892" s="32">
        <v>45444</v>
      </c>
      <c r="B892" s="1" t="str">
        <f t="shared" si="79"/>
        <v>junio</v>
      </c>
      <c r="C892" t="s">
        <v>105</v>
      </c>
      <c r="D892" t="s">
        <v>106</v>
      </c>
      <c r="E892" t="str">
        <f>+VLOOKUP(F892,'[1]DIVIPOLA MPIO'!$A$5:$B$1125,2,0)</f>
        <v>Tolima</v>
      </c>
      <c r="F892" t="s">
        <v>107</v>
      </c>
      <c r="G892" t="s">
        <v>108</v>
      </c>
      <c r="H892" t="s">
        <v>110</v>
      </c>
      <c r="I892" t="s">
        <v>92</v>
      </c>
      <c r="J892" t="s">
        <v>233</v>
      </c>
      <c r="K892" s="2">
        <v>8</v>
      </c>
      <c r="L892" s="2">
        <v>50</v>
      </c>
      <c r="M892" s="16">
        <v>200</v>
      </c>
      <c r="N892" s="29">
        <f t="shared" si="80"/>
        <v>3</v>
      </c>
      <c r="O892" s="30" t="str">
        <f t="shared" si="81"/>
        <v>20</v>
      </c>
      <c r="P892" s="30" t="str">
        <f t="shared" si="82"/>
        <v>0</v>
      </c>
      <c r="Q892" s="31">
        <f t="shared" si="83"/>
        <v>1200</v>
      </c>
      <c r="R892" s="31">
        <f t="shared" si="84"/>
        <v>20</v>
      </c>
      <c r="U892" s="28"/>
      <c r="V892" s="28"/>
      <c r="W892" s="8"/>
      <c r="X892" s="6"/>
    </row>
    <row r="893" spans="1:24">
      <c r="A893" s="32">
        <v>45444</v>
      </c>
      <c r="B893" s="1" t="str">
        <f t="shared" si="79"/>
        <v>junio</v>
      </c>
      <c r="C893" t="s">
        <v>105</v>
      </c>
      <c r="D893" t="s">
        <v>106</v>
      </c>
      <c r="E893" t="str">
        <f>+VLOOKUP(F893,'[1]DIVIPOLA MPIO'!$A$5:$B$1125,2,0)</f>
        <v>Tolima</v>
      </c>
      <c r="F893" t="s">
        <v>107</v>
      </c>
      <c r="G893" t="s">
        <v>108</v>
      </c>
      <c r="H893" t="s">
        <v>110</v>
      </c>
      <c r="I893" t="s">
        <v>92</v>
      </c>
      <c r="J893" t="s">
        <v>16</v>
      </c>
      <c r="K893" s="2">
        <v>16</v>
      </c>
      <c r="L893" s="2">
        <v>100</v>
      </c>
      <c r="M893" s="16">
        <v>400</v>
      </c>
      <c r="N893" s="29">
        <f t="shared" si="80"/>
        <v>3</v>
      </c>
      <c r="O893" s="30" t="str">
        <f t="shared" si="81"/>
        <v>40</v>
      </c>
      <c r="P893" s="30" t="str">
        <f t="shared" si="82"/>
        <v>0</v>
      </c>
      <c r="Q893" s="31">
        <f t="shared" si="83"/>
        <v>2400</v>
      </c>
      <c r="R893" s="31">
        <f t="shared" si="84"/>
        <v>40</v>
      </c>
      <c r="U893" s="28"/>
      <c r="V893" s="28"/>
      <c r="W893" s="8"/>
      <c r="X893" s="6"/>
    </row>
    <row r="894" spans="1:24">
      <c r="A894" s="32">
        <v>45444</v>
      </c>
      <c r="B894" s="1" t="str">
        <f t="shared" si="79"/>
        <v>junio</v>
      </c>
      <c r="C894" t="s">
        <v>105</v>
      </c>
      <c r="D894" t="s">
        <v>106</v>
      </c>
      <c r="E894" t="str">
        <f>+VLOOKUP(F894,'[1]DIVIPOLA MPIO'!$A$5:$B$1125,2,0)</f>
        <v>Tolima</v>
      </c>
      <c r="F894" t="s">
        <v>107</v>
      </c>
      <c r="G894" t="s">
        <v>108</v>
      </c>
      <c r="H894" t="s">
        <v>111</v>
      </c>
      <c r="I894" t="s">
        <v>92</v>
      </c>
      <c r="J894" t="s">
        <v>233</v>
      </c>
      <c r="K894" s="2">
        <v>12</v>
      </c>
      <c r="L894" s="2">
        <v>75</v>
      </c>
      <c r="M894" s="16">
        <v>300</v>
      </c>
      <c r="N894" s="29">
        <f t="shared" si="80"/>
        <v>3</v>
      </c>
      <c r="O894" s="30" t="str">
        <f t="shared" si="81"/>
        <v>30</v>
      </c>
      <c r="P894" s="30" t="str">
        <f t="shared" si="82"/>
        <v>0</v>
      </c>
      <c r="Q894" s="31">
        <f t="shared" si="83"/>
        <v>1800</v>
      </c>
      <c r="R894" s="31">
        <f t="shared" si="84"/>
        <v>30</v>
      </c>
      <c r="U894" s="28"/>
      <c r="V894" s="28"/>
      <c r="W894" s="8"/>
      <c r="X894" s="6"/>
    </row>
    <row r="895" spans="1:24">
      <c r="A895" s="32">
        <v>45444</v>
      </c>
      <c r="B895" s="1" t="str">
        <f t="shared" si="79"/>
        <v>junio</v>
      </c>
      <c r="C895" t="s">
        <v>105</v>
      </c>
      <c r="D895" t="s">
        <v>106</v>
      </c>
      <c r="E895" t="str">
        <f>+VLOOKUP(F895,'[1]DIVIPOLA MPIO'!$A$5:$B$1125,2,0)</f>
        <v>Tolima</v>
      </c>
      <c r="F895" t="s">
        <v>107</v>
      </c>
      <c r="G895" t="s">
        <v>108</v>
      </c>
      <c r="H895" t="s">
        <v>111</v>
      </c>
      <c r="I895" t="s">
        <v>92</v>
      </c>
      <c r="J895" t="s">
        <v>16</v>
      </c>
      <c r="K895" s="2">
        <v>12</v>
      </c>
      <c r="L895" s="2">
        <v>75</v>
      </c>
      <c r="M895" s="16">
        <v>300</v>
      </c>
      <c r="N895" s="29">
        <f t="shared" si="80"/>
        <v>3</v>
      </c>
      <c r="O895" s="30" t="str">
        <f t="shared" si="81"/>
        <v>30</v>
      </c>
      <c r="P895" s="30" t="str">
        <f t="shared" si="82"/>
        <v>0</v>
      </c>
      <c r="Q895" s="31">
        <f t="shared" si="83"/>
        <v>1800</v>
      </c>
      <c r="R895" s="31">
        <f t="shared" si="84"/>
        <v>30</v>
      </c>
      <c r="U895" s="28"/>
      <c r="V895" s="28"/>
      <c r="W895" s="8"/>
      <c r="X895" s="6"/>
    </row>
    <row r="896" spans="1:24">
      <c r="A896" s="32">
        <v>45444</v>
      </c>
      <c r="B896" s="1" t="str">
        <f t="shared" si="79"/>
        <v>junio</v>
      </c>
      <c r="C896" t="s">
        <v>105</v>
      </c>
      <c r="D896" t="s">
        <v>106</v>
      </c>
      <c r="E896" t="str">
        <f>+VLOOKUP(F896,'[1]DIVIPOLA MPIO'!$A$5:$B$1125,2,0)</f>
        <v>Tolima</v>
      </c>
      <c r="F896" t="s">
        <v>107</v>
      </c>
      <c r="G896" t="s">
        <v>112</v>
      </c>
      <c r="H896" t="s">
        <v>110</v>
      </c>
      <c r="I896" t="s">
        <v>92</v>
      </c>
      <c r="J896" t="s">
        <v>16</v>
      </c>
      <c r="K896" s="2">
        <v>2</v>
      </c>
      <c r="L896" s="2">
        <v>13</v>
      </c>
      <c r="M896" s="16">
        <v>30</v>
      </c>
      <c r="N896" s="29">
        <f t="shared" si="80"/>
        <v>2</v>
      </c>
      <c r="O896" s="30" t="str">
        <f t="shared" si="81"/>
        <v>30</v>
      </c>
      <c r="P896" s="30">
        <f t="shared" si="82"/>
        <v>0</v>
      </c>
      <c r="Q896" s="31">
        <f t="shared" si="83"/>
        <v>1800</v>
      </c>
      <c r="R896" s="31">
        <f t="shared" si="84"/>
        <v>30</v>
      </c>
      <c r="U896" s="28"/>
      <c r="V896" s="28"/>
      <c r="W896" s="8"/>
      <c r="X896" s="6"/>
    </row>
    <row r="897" spans="1:24">
      <c r="A897" s="32">
        <v>45444</v>
      </c>
      <c r="B897" s="1" t="str">
        <f t="shared" si="79"/>
        <v>junio</v>
      </c>
      <c r="C897" t="s">
        <v>105</v>
      </c>
      <c r="D897" t="s">
        <v>106</v>
      </c>
      <c r="E897" t="str">
        <f>+VLOOKUP(F897,'[1]DIVIPOLA MPIO'!$A$5:$B$1125,2,0)</f>
        <v>Tolima</v>
      </c>
      <c r="F897" t="s">
        <v>107</v>
      </c>
      <c r="G897" t="s">
        <v>112</v>
      </c>
      <c r="H897" t="s">
        <v>111</v>
      </c>
      <c r="I897" t="s">
        <v>92</v>
      </c>
      <c r="J897" t="s">
        <v>16</v>
      </c>
      <c r="K897" s="2">
        <v>6</v>
      </c>
      <c r="L897" s="2">
        <v>38</v>
      </c>
      <c r="M897" s="16">
        <v>130</v>
      </c>
      <c r="N897" s="29">
        <f t="shared" si="80"/>
        <v>3</v>
      </c>
      <c r="O897" s="30" t="str">
        <f t="shared" si="81"/>
        <v>13</v>
      </c>
      <c r="P897" s="30" t="str">
        <f t="shared" si="82"/>
        <v>0</v>
      </c>
      <c r="Q897" s="31">
        <f t="shared" si="83"/>
        <v>780</v>
      </c>
      <c r="R897" s="31">
        <f t="shared" si="84"/>
        <v>13</v>
      </c>
      <c r="U897" s="28"/>
      <c r="V897" s="28"/>
      <c r="W897" s="8"/>
      <c r="X897" s="6"/>
    </row>
    <row r="898" spans="1:24">
      <c r="A898" s="32">
        <v>45444</v>
      </c>
      <c r="B898" s="1" t="str">
        <f t="shared" si="79"/>
        <v>junio</v>
      </c>
      <c r="C898" t="s">
        <v>105</v>
      </c>
      <c r="D898" t="s">
        <v>106</v>
      </c>
      <c r="E898" t="str">
        <f>+VLOOKUP(F898,'[1]DIVIPOLA MPIO'!$A$5:$B$1125,2,0)</f>
        <v>Tolima</v>
      </c>
      <c r="F898" t="s">
        <v>113</v>
      </c>
      <c r="G898" t="s">
        <v>114</v>
      </c>
      <c r="H898" t="s">
        <v>111</v>
      </c>
      <c r="I898" t="s">
        <v>92</v>
      </c>
      <c r="J898" t="s">
        <v>16</v>
      </c>
      <c r="K898" s="2">
        <v>4</v>
      </c>
      <c r="L898" s="2">
        <v>25</v>
      </c>
      <c r="M898" s="16">
        <v>100</v>
      </c>
      <c r="N898" s="29">
        <f t="shared" si="80"/>
        <v>3</v>
      </c>
      <c r="O898" s="30" t="str">
        <f t="shared" si="81"/>
        <v>10</v>
      </c>
      <c r="P898" s="30" t="str">
        <f t="shared" si="82"/>
        <v>0</v>
      </c>
      <c r="Q898" s="31">
        <f t="shared" si="83"/>
        <v>600</v>
      </c>
      <c r="R898" s="31">
        <f t="shared" si="84"/>
        <v>10</v>
      </c>
      <c r="U898" s="28"/>
      <c r="V898" s="28"/>
      <c r="W898" s="8"/>
      <c r="X898" s="6"/>
    </row>
    <row r="899" spans="1:24">
      <c r="A899" s="32">
        <v>45444</v>
      </c>
      <c r="B899" s="1" t="str">
        <f t="shared" ref="B899:B962" si="85">TEXT(A899,"mmmm")</f>
        <v>junio</v>
      </c>
      <c r="C899" t="s">
        <v>105</v>
      </c>
      <c r="D899" t="s">
        <v>106</v>
      </c>
      <c r="E899" t="str">
        <f>+VLOOKUP(F899,'[1]DIVIPOLA MPIO'!$A$5:$B$1125,2,0)</f>
        <v>Huila</v>
      </c>
      <c r="F899" t="s">
        <v>115</v>
      </c>
      <c r="G899" t="s">
        <v>116</v>
      </c>
      <c r="H899" t="s">
        <v>117</v>
      </c>
      <c r="I899" t="s">
        <v>92</v>
      </c>
      <c r="J899" t="s">
        <v>16</v>
      </c>
      <c r="K899" s="2">
        <v>14</v>
      </c>
      <c r="L899" s="2">
        <v>88</v>
      </c>
      <c r="M899" s="16">
        <v>330</v>
      </c>
      <c r="N899" s="29">
        <f t="shared" ref="N899:N962" si="86">LEN($M899)</f>
        <v>3</v>
      </c>
      <c r="O899" s="30" t="str">
        <f t="shared" ref="O899:O962" si="87">IF(N899="1",$M899,IF(N899=2,LEFT($M899,2),LEFT($M899,2)))</f>
        <v>33</v>
      </c>
      <c r="P899" s="30" t="str">
        <f t="shared" ref="P899:P962" si="88">IF(N899&lt;=2,0,MID($M899,3,3))</f>
        <v>0</v>
      </c>
      <c r="Q899" s="31">
        <f t="shared" ref="Q899:Q962" si="89">(O899*60)+P899</f>
        <v>1980</v>
      </c>
      <c r="R899" s="31">
        <f t="shared" ref="R899:R962" si="90">+Q899/60</f>
        <v>33</v>
      </c>
      <c r="U899" s="28"/>
      <c r="V899" s="28"/>
      <c r="W899" s="8"/>
      <c r="X899" s="6"/>
    </row>
    <row r="900" spans="1:24">
      <c r="A900" s="32">
        <v>45444</v>
      </c>
      <c r="B900" s="1" t="str">
        <f t="shared" si="85"/>
        <v>junio</v>
      </c>
      <c r="C900" t="s">
        <v>105</v>
      </c>
      <c r="D900" t="s">
        <v>106</v>
      </c>
      <c r="E900" t="str">
        <f>+VLOOKUP(F900,'[1]DIVIPOLA MPIO'!$A$5:$B$1125,2,0)</f>
        <v>Huila</v>
      </c>
      <c r="F900" t="s">
        <v>115</v>
      </c>
      <c r="G900" t="s">
        <v>119</v>
      </c>
      <c r="H900" t="s">
        <v>117</v>
      </c>
      <c r="I900" t="s">
        <v>92</v>
      </c>
      <c r="J900" t="s">
        <v>16</v>
      </c>
      <c r="K900" s="2">
        <v>24</v>
      </c>
      <c r="L900" s="2">
        <v>150</v>
      </c>
      <c r="M900" s="16">
        <v>600</v>
      </c>
      <c r="N900" s="29">
        <f t="shared" si="86"/>
        <v>3</v>
      </c>
      <c r="O900" s="30" t="str">
        <f t="shared" si="87"/>
        <v>60</v>
      </c>
      <c r="P900" s="30" t="str">
        <f t="shared" si="88"/>
        <v>0</v>
      </c>
      <c r="Q900" s="31">
        <f t="shared" si="89"/>
        <v>3600</v>
      </c>
      <c r="R900" s="31">
        <f t="shared" si="90"/>
        <v>60</v>
      </c>
      <c r="U900" s="28"/>
      <c r="V900" s="28"/>
      <c r="W900" s="8"/>
      <c r="X900" s="6"/>
    </row>
    <row r="901" spans="1:24">
      <c r="A901" s="32">
        <v>45444</v>
      </c>
      <c r="B901" s="1" t="str">
        <f t="shared" si="85"/>
        <v>junio</v>
      </c>
      <c r="C901" t="s">
        <v>105</v>
      </c>
      <c r="D901" t="s">
        <v>106</v>
      </c>
      <c r="E901" t="str">
        <f>+VLOOKUP(F901,'[1]DIVIPOLA MPIO'!$A$5:$B$1125,2,0)</f>
        <v>Tolima</v>
      </c>
      <c r="F901" t="s">
        <v>455</v>
      </c>
      <c r="G901" t="s">
        <v>121</v>
      </c>
      <c r="H901" t="s">
        <v>110</v>
      </c>
      <c r="I901" t="s">
        <v>92</v>
      </c>
      <c r="J901" t="s">
        <v>16</v>
      </c>
      <c r="K901" s="2">
        <v>16</v>
      </c>
      <c r="L901" s="2">
        <v>100</v>
      </c>
      <c r="M901" s="16">
        <v>400</v>
      </c>
      <c r="N901" s="29">
        <f t="shared" si="86"/>
        <v>3</v>
      </c>
      <c r="O901" s="30" t="str">
        <f t="shared" si="87"/>
        <v>40</v>
      </c>
      <c r="P901" s="30" t="str">
        <f t="shared" si="88"/>
        <v>0</v>
      </c>
      <c r="Q901" s="31">
        <f t="shared" si="89"/>
        <v>2400</v>
      </c>
      <c r="R901" s="31">
        <f t="shared" si="90"/>
        <v>40</v>
      </c>
      <c r="U901" s="28"/>
      <c r="V901" s="28"/>
      <c r="W901" s="8"/>
      <c r="X901" s="6"/>
    </row>
    <row r="902" spans="1:24">
      <c r="A902" s="32">
        <v>45444</v>
      </c>
      <c r="B902" s="1" t="str">
        <f t="shared" si="85"/>
        <v>junio</v>
      </c>
      <c r="C902" t="s">
        <v>105</v>
      </c>
      <c r="D902" t="s">
        <v>106</v>
      </c>
      <c r="E902" t="str">
        <f>+VLOOKUP(F902,'[1]DIVIPOLA MPIO'!$A$5:$B$1125,2,0)</f>
        <v>Tolima</v>
      </c>
      <c r="F902" t="s">
        <v>455</v>
      </c>
      <c r="G902" t="s">
        <v>121</v>
      </c>
      <c r="H902" t="s">
        <v>111</v>
      </c>
      <c r="I902" t="s">
        <v>92</v>
      </c>
      <c r="J902" t="s">
        <v>16</v>
      </c>
      <c r="K902" s="2">
        <v>12</v>
      </c>
      <c r="L902" s="2">
        <v>75</v>
      </c>
      <c r="M902" s="16">
        <v>300</v>
      </c>
      <c r="N902" s="29">
        <f t="shared" si="86"/>
        <v>3</v>
      </c>
      <c r="O902" s="30" t="str">
        <f t="shared" si="87"/>
        <v>30</v>
      </c>
      <c r="P902" s="30" t="str">
        <f t="shared" si="88"/>
        <v>0</v>
      </c>
      <c r="Q902" s="31">
        <f t="shared" si="89"/>
        <v>1800</v>
      </c>
      <c r="R902" s="31">
        <f t="shared" si="90"/>
        <v>30</v>
      </c>
      <c r="U902" s="28"/>
      <c r="V902" s="28"/>
      <c r="W902" s="8"/>
      <c r="X902" s="6"/>
    </row>
    <row r="903" spans="1:24">
      <c r="A903" s="32">
        <v>45444</v>
      </c>
      <c r="B903" s="1" t="str">
        <f t="shared" si="85"/>
        <v>junio</v>
      </c>
      <c r="C903" t="s">
        <v>105</v>
      </c>
      <c r="D903" t="s">
        <v>106</v>
      </c>
      <c r="E903" t="str">
        <f>+VLOOKUP(F903,'[1]DIVIPOLA MPIO'!$A$5:$B$1125,2,0)</f>
        <v>Tolima</v>
      </c>
      <c r="F903" t="s">
        <v>455</v>
      </c>
      <c r="G903" t="s">
        <v>108</v>
      </c>
      <c r="H903" t="s">
        <v>345</v>
      </c>
      <c r="I903" t="s">
        <v>92</v>
      </c>
      <c r="J903" t="s">
        <v>233</v>
      </c>
      <c r="K903" s="2">
        <v>12</v>
      </c>
      <c r="L903" s="2">
        <v>75</v>
      </c>
      <c r="M903" s="16">
        <v>300</v>
      </c>
      <c r="N903" s="29">
        <f t="shared" si="86"/>
        <v>3</v>
      </c>
      <c r="O903" s="30" t="str">
        <f t="shared" si="87"/>
        <v>30</v>
      </c>
      <c r="P903" s="30" t="str">
        <f t="shared" si="88"/>
        <v>0</v>
      </c>
      <c r="Q903" s="31">
        <f t="shared" si="89"/>
        <v>1800</v>
      </c>
      <c r="R903" s="31">
        <f t="shared" si="90"/>
        <v>30</v>
      </c>
      <c r="U903" s="28"/>
      <c r="V903" s="28"/>
      <c r="W903" s="8"/>
      <c r="X903" s="6"/>
    </row>
    <row r="904" spans="1:24">
      <c r="A904" s="32">
        <v>45444</v>
      </c>
      <c r="B904" s="1" t="str">
        <f t="shared" si="85"/>
        <v>junio</v>
      </c>
      <c r="C904" t="s">
        <v>105</v>
      </c>
      <c r="D904" t="s">
        <v>106</v>
      </c>
      <c r="E904" t="str">
        <f>+VLOOKUP(F904,'[1]DIVIPOLA MPIO'!$A$5:$B$1125,2,0)</f>
        <v>Tolima</v>
      </c>
      <c r="F904" t="s">
        <v>455</v>
      </c>
      <c r="G904" t="s">
        <v>108</v>
      </c>
      <c r="H904" t="s">
        <v>345</v>
      </c>
      <c r="I904" t="s">
        <v>92</v>
      </c>
      <c r="J904" t="s">
        <v>16</v>
      </c>
      <c r="K904" s="2">
        <v>56</v>
      </c>
      <c r="L904" s="2">
        <v>350</v>
      </c>
      <c r="M904" s="16">
        <v>1400</v>
      </c>
      <c r="N904" s="29">
        <f t="shared" si="86"/>
        <v>4</v>
      </c>
      <c r="O904" s="30" t="str">
        <f t="shared" si="87"/>
        <v>14</v>
      </c>
      <c r="P904" s="30" t="str">
        <f t="shared" si="88"/>
        <v>00</v>
      </c>
      <c r="Q904" s="31">
        <f t="shared" si="89"/>
        <v>840</v>
      </c>
      <c r="R904" s="31">
        <f t="shared" si="90"/>
        <v>14</v>
      </c>
      <c r="U904" s="28"/>
      <c r="V904" s="28"/>
      <c r="W904" s="8"/>
      <c r="X904" s="6"/>
    </row>
    <row r="905" spans="1:24">
      <c r="A905" s="32">
        <v>45444</v>
      </c>
      <c r="B905" s="1" t="str">
        <f t="shared" si="85"/>
        <v>junio</v>
      </c>
      <c r="C905" t="s">
        <v>105</v>
      </c>
      <c r="D905" t="s">
        <v>106</v>
      </c>
      <c r="E905" t="str">
        <f>+VLOOKUP(F905,'[1]DIVIPOLA MPIO'!$A$5:$B$1125,2,0)</f>
        <v>Tolima</v>
      </c>
      <c r="F905" t="s">
        <v>455</v>
      </c>
      <c r="G905" t="s">
        <v>108</v>
      </c>
      <c r="H905" t="s">
        <v>345</v>
      </c>
      <c r="I905" t="s">
        <v>92</v>
      </c>
      <c r="J905" t="s">
        <v>123</v>
      </c>
      <c r="K905" s="2">
        <v>12</v>
      </c>
      <c r="L905" s="2">
        <v>75</v>
      </c>
      <c r="M905" s="16">
        <v>300</v>
      </c>
      <c r="N905" s="29">
        <f t="shared" si="86"/>
        <v>3</v>
      </c>
      <c r="O905" s="30" t="str">
        <f t="shared" si="87"/>
        <v>30</v>
      </c>
      <c r="P905" s="30" t="str">
        <f t="shared" si="88"/>
        <v>0</v>
      </c>
      <c r="Q905" s="31">
        <f t="shared" si="89"/>
        <v>1800</v>
      </c>
      <c r="R905" s="31">
        <f t="shared" si="90"/>
        <v>30</v>
      </c>
      <c r="U905" s="28"/>
      <c r="V905" s="28"/>
      <c r="W905" s="8"/>
      <c r="X905" s="6"/>
    </row>
    <row r="906" spans="1:24">
      <c r="A906" s="32">
        <v>45444</v>
      </c>
      <c r="B906" s="1" t="str">
        <f t="shared" si="85"/>
        <v>junio</v>
      </c>
      <c r="C906" t="s">
        <v>105</v>
      </c>
      <c r="D906" t="s">
        <v>106</v>
      </c>
      <c r="E906" t="str">
        <f>+VLOOKUP(F906,'[1]DIVIPOLA MPIO'!$A$5:$B$1125,2,0)</f>
        <v>Tolima</v>
      </c>
      <c r="F906" t="s">
        <v>455</v>
      </c>
      <c r="G906" t="s">
        <v>108</v>
      </c>
      <c r="H906" t="s">
        <v>118</v>
      </c>
      <c r="I906" t="s">
        <v>92</v>
      </c>
      <c r="J906" t="s">
        <v>233</v>
      </c>
      <c r="K906" s="2">
        <v>24</v>
      </c>
      <c r="L906" s="2">
        <v>150</v>
      </c>
      <c r="M906" s="16">
        <v>600</v>
      </c>
      <c r="N906" s="29">
        <f t="shared" si="86"/>
        <v>3</v>
      </c>
      <c r="O906" s="30" t="str">
        <f t="shared" si="87"/>
        <v>60</v>
      </c>
      <c r="P906" s="30" t="str">
        <f t="shared" si="88"/>
        <v>0</v>
      </c>
      <c r="Q906" s="31">
        <f t="shared" si="89"/>
        <v>3600</v>
      </c>
      <c r="R906" s="31">
        <f t="shared" si="90"/>
        <v>60</v>
      </c>
      <c r="U906" s="28"/>
      <c r="V906" s="28"/>
      <c r="W906" s="8"/>
      <c r="X906" s="6"/>
    </row>
    <row r="907" spans="1:24">
      <c r="A907" s="32">
        <v>45444</v>
      </c>
      <c r="B907" s="1" t="str">
        <f t="shared" si="85"/>
        <v>junio</v>
      </c>
      <c r="C907" t="s">
        <v>105</v>
      </c>
      <c r="D907" t="s">
        <v>106</v>
      </c>
      <c r="E907" t="str">
        <f>+VLOOKUP(F907,'[1]DIVIPOLA MPIO'!$A$5:$B$1125,2,0)</f>
        <v>Tolima</v>
      </c>
      <c r="F907" t="s">
        <v>455</v>
      </c>
      <c r="G907" t="s">
        <v>108</v>
      </c>
      <c r="H907" t="s">
        <v>118</v>
      </c>
      <c r="I907" t="s">
        <v>92</v>
      </c>
      <c r="J907" t="s">
        <v>16</v>
      </c>
      <c r="K907" s="2">
        <v>36</v>
      </c>
      <c r="L907" s="2">
        <v>225</v>
      </c>
      <c r="M907" s="16">
        <v>900</v>
      </c>
      <c r="N907" s="29">
        <f t="shared" si="86"/>
        <v>3</v>
      </c>
      <c r="O907" s="30" t="str">
        <f t="shared" si="87"/>
        <v>90</v>
      </c>
      <c r="P907" s="30" t="str">
        <f t="shared" si="88"/>
        <v>0</v>
      </c>
      <c r="Q907" s="31">
        <f t="shared" si="89"/>
        <v>5400</v>
      </c>
      <c r="R907" s="31">
        <f t="shared" si="90"/>
        <v>90</v>
      </c>
      <c r="U907" s="28"/>
      <c r="V907" s="28"/>
      <c r="W907" s="8"/>
      <c r="X907" s="6"/>
    </row>
    <row r="908" spans="1:24">
      <c r="A908" s="32">
        <v>45444</v>
      </c>
      <c r="B908" s="1" t="str">
        <f t="shared" si="85"/>
        <v>junio</v>
      </c>
      <c r="C908" t="s">
        <v>105</v>
      </c>
      <c r="D908" t="s">
        <v>106</v>
      </c>
      <c r="E908" t="str">
        <f>+VLOOKUP(F908,'[1]DIVIPOLA MPIO'!$A$5:$B$1125,2,0)</f>
        <v>Tolima</v>
      </c>
      <c r="F908" t="s">
        <v>455</v>
      </c>
      <c r="G908" t="s">
        <v>108</v>
      </c>
      <c r="H908" t="s">
        <v>118</v>
      </c>
      <c r="I908" t="s">
        <v>92</v>
      </c>
      <c r="J908" t="s">
        <v>373</v>
      </c>
      <c r="K908" s="2">
        <v>8</v>
      </c>
      <c r="L908" s="2">
        <v>50</v>
      </c>
      <c r="M908" s="16">
        <v>200</v>
      </c>
      <c r="N908" s="29">
        <f t="shared" si="86"/>
        <v>3</v>
      </c>
      <c r="O908" s="30" t="str">
        <f t="shared" si="87"/>
        <v>20</v>
      </c>
      <c r="P908" s="30" t="str">
        <f t="shared" si="88"/>
        <v>0</v>
      </c>
      <c r="Q908" s="31">
        <f t="shared" si="89"/>
        <v>1200</v>
      </c>
      <c r="R908" s="31">
        <f t="shared" si="90"/>
        <v>20</v>
      </c>
      <c r="U908" s="28"/>
      <c r="V908" s="28"/>
      <c r="W908" s="8"/>
      <c r="X908" s="6"/>
    </row>
    <row r="909" spans="1:24">
      <c r="A909" s="32">
        <v>45444</v>
      </c>
      <c r="B909" s="1" t="str">
        <f t="shared" si="85"/>
        <v>junio</v>
      </c>
      <c r="C909" t="s">
        <v>105</v>
      </c>
      <c r="D909" t="s">
        <v>106</v>
      </c>
      <c r="E909" t="str">
        <f>+VLOOKUP(F909,'[1]DIVIPOLA MPIO'!$A$5:$B$1125,2,0)</f>
        <v>Tolima</v>
      </c>
      <c r="F909" t="s">
        <v>455</v>
      </c>
      <c r="G909" t="s">
        <v>108</v>
      </c>
      <c r="H909" t="s">
        <v>118</v>
      </c>
      <c r="I909" t="s">
        <v>92</v>
      </c>
      <c r="J909" t="s">
        <v>123</v>
      </c>
      <c r="K909" s="2">
        <v>8</v>
      </c>
      <c r="L909" s="2">
        <v>50</v>
      </c>
      <c r="M909" s="16">
        <v>200</v>
      </c>
      <c r="N909" s="29">
        <f t="shared" si="86"/>
        <v>3</v>
      </c>
      <c r="O909" s="30" t="str">
        <f t="shared" si="87"/>
        <v>20</v>
      </c>
      <c r="P909" s="30" t="str">
        <f t="shared" si="88"/>
        <v>0</v>
      </c>
      <c r="Q909" s="31">
        <f t="shared" si="89"/>
        <v>1200</v>
      </c>
      <c r="R909" s="31">
        <f t="shared" si="90"/>
        <v>20</v>
      </c>
      <c r="U909" s="28"/>
      <c r="V909" s="28"/>
      <c r="W909" s="8"/>
      <c r="X909" s="6"/>
    </row>
    <row r="910" spans="1:24">
      <c r="A910" s="32">
        <v>45444</v>
      </c>
      <c r="B910" s="1" t="str">
        <f t="shared" si="85"/>
        <v>junio</v>
      </c>
      <c r="C910" t="s">
        <v>105</v>
      </c>
      <c r="D910" t="s">
        <v>106</v>
      </c>
      <c r="E910" t="str">
        <f>+VLOOKUP(F910,'[1]DIVIPOLA MPIO'!$A$5:$B$1125,2,0)</f>
        <v>Tolima</v>
      </c>
      <c r="F910" t="s">
        <v>455</v>
      </c>
      <c r="G910" t="s">
        <v>108</v>
      </c>
      <c r="H910" t="s">
        <v>125</v>
      </c>
      <c r="I910" t="s">
        <v>92</v>
      </c>
      <c r="J910" t="s">
        <v>233</v>
      </c>
      <c r="K910" s="2">
        <v>22</v>
      </c>
      <c r="L910" s="2">
        <v>138</v>
      </c>
      <c r="M910" s="16">
        <v>530</v>
      </c>
      <c r="N910" s="29">
        <f t="shared" si="86"/>
        <v>3</v>
      </c>
      <c r="O910" s="30" t="str">
        <f t="shared" si="87"/>
        <v>53</v>
      </c>
      <c r="P910" s="30" t="str">
        <f t="shared" si="88"/>
        <v>0</v>
      </c>
      <c r="Q910" s="31">
        <f t="shared" si="89"/>
        <v>3180</v>
      </c>
      <c r="R910" s="31">
        <f t="shared" si="90"/>
        <v>53</v>
      </c>
      <c r="U910" s="28"/>
      <c r="V910" s="28"/>
      <c r="W910" s="8"/>
      <c r="X910" s="6"/>
    </row>
    <row r="911" spans="1:24">
      <c r="A911" s="32">
        <v>45444</v>
      </c>
      <c r="B911" s="1" t="str">
        <f t="shared" si="85"/>
        <v>junio</v>
      </c>
      <c r="C911" t="s">
        <v>105</v>
      </c>
      <c r="D911" t="s">
        <v>106</v>
      </c>
      <c r="E911" t="str">
        <f>+VLOOKUP(F911,'[1]DIVIPOLA MPIO'!$A$5:$B$1125,2,0)</f>
        <v>Tolima</v>
      </c>
      <c r="F911" t="s">
        <v>455</v>
      </c>
      <c r="G911" t="s">
        <v>108</v>
      </c>
      <c r="H911" t="s">
        <v>125</v>
      </c>
      <c r="I911" t="s">
        <v>92</v>
      </c>
      <c r="J911" t="s">
        <v>16</v>
      </c>
      <c r="K911" s="2">
        <v>62</v>
      </c>
      <c r="L911" s="2">
        <v>388</v>
      </c>
      <c r="M911" s="16">
        <v>1530</v>
      </c>
      <c r="N911" s="29">
        <f t="shared" si="86"/>
        <v>4</v>
      </c>
      <c r="O911" s="30" t="str">
        <f t="shared" si="87"/>
        <v>15</v>
      </c>
      <c r="P911" s="30" t="str">
        <f t="shared" si="88"/>
        <v>30</v>
      </c>
      <c r="Q911" s="31">
        <f t="shared" si="89"/>
        <v>930</v>
      </c>
      <c r="R911" s="31">
        <f t="shared" si="90"/>
        <v>15.5</v>
      </c>
      <c r="U911" s="28"/>
      <c r="V911" s="28"/>
      <c r="W911" s="8"/>
      <c r="X911" s="6"/>
    </row>
    <row r="912" spans="1:24">
      <c r="A912" s="32">
        <v>45444</v>
      </c>
      <c r="B912" s="1" t="str">
        <f t="shared" si="85"/>
        <v>junio</v>
      </c>
      <c r="C912" t="s">
        <v>105</v>
      </c>
      <c r="D912" t="s">
        <v>106</v>
      </c>
      <c r="E912" t="str">
        <f>+VLOOKUP(F912,'[1]DIVIPOLA MPIO'!$A$5:$B$1125,2,0)</f>
        <v>Tolima</v>
      </c>
      <c r="F912" t="s">
        <v>455</v>
      </c>
      <c r="G912" t="s">
        <v>108</v>
      </c>
      <c r="H912" t="s">
        <v>125</v>
      </c>
      <c r="I912" t="s">
        <v>92</v>
      </c>
      <c r="J912" t="s">
        <v>123</v>
      </c>
      <c r="K912" s="2">
        <v>18</v>
      </c>
      <c r="L912" s="2">
        <v>113</v>
      </c>
      <c r="M912" s="16">
        <v>430</v>
      </c>
      <c r="N912" s="29">
        <f t="shared" si="86"/>
        <v>3</v>
      </c>
      <c r="O912" s="30" t="str">
        <f t="shared" si="87"/>
        <v>43</v>
      </c>
      <c r="P912" s="30" t="str">
        <f t="shared" si="88"/>
        <v>0</v>
      </c>
      <c r="Q912" s="31">
        <f t="shared" si="89"/>
        <v>2580</v>
      </c>
      <c r="R912" s="31">
        <f t="shared" si="90"/>
        <v>43</v>
      </c>
      <c r="U912" s="28"/>
      <c r="V912" s="28"/>
      <c r="W912" s="8"/>
      <c r="X912" s="6"/>
    </row>
    <row r="913" spans="1:24">
      <c r="A913" s="32">
        <v>45444</v>
      </c>
      <c r="B913" s="1" t="str">
        <f t="shared" si="85"/>
        <v>junio</v>
      </c>
      <c r="C913" t="s">
        <v>105</v>
      </c>
      <c r="D913" t="s">
        <v>106</v>
      </c>
      <c r="E913" t="str">
        <f>+VLOOKUP(F913,'[1]DIVIPOLA MPIO'!$A$5:$B$1125,2,0)</f>
        <v>Tolima</v>
      </c>
      <c r="F913" t="s">
        <v>455</v>
      </c>
      <c r="G913" t="s">
        <v>126</v>
      </c>
      <c r="H913" t="s">
        <v>345</v>
      </c>
      <c r="I913" t="s">
        <v>92</v>
      </c>
      <c r="J913" t="s">
        <v>16</v>
      </c>
      <c r="K913" s="2">
        <v>14</v>
      </c>
      <c r="L913" s="2">
        <v>88</v>
      </c>
      <c r="M913" s="16">
        <v>330</v>
      </c>
      <c r="N913" s="29">
        <f t="shared" si="86"/>
        <v>3</v>
      </c>
      <c r="O913" s="30" t="str">
        <f t="shared" si="87"/>
        <v>33</v>
      </c>
      <c r="P913" s="30" t="str">
        <f t="shared" si="88"/>
        <v>0</v>
      </c>
      <c r="Q913" s="31">
        <f t="shared" si="89"/>
        <v>1980</v>
      </c>
      <c r="R913" s="31">
        <f t="shared" si="90"/>
        <v>33</v>
      </c>
      <c r="U913" s="28"/>
      <c r="V913" s="28"/>
      <c r="W913" s="8"/>
      <c r="X913" s="6"/>
    </row>
    <row r="914" spans="1:24">
      <c r="A914" s="32">
        <v>45444</v>
      </c>
      <c r="B914" s="1" t="str">
        <f t="shared" si="85"/>
        <v>junio</v>
      </c>
      <c r="C914" t="s">
        <v>105</v>
      </c>
      <c r="D914" t="s">
        <v>106</v>
      </c>
      <c r="E914" t="str">
        <f>+VLOOKUP(F914,'[1]DIVIPOLA MPIO'!$A$5:$B$1125,2,0)</f>
        <v>Tolima</v>
      </c>
      <c r="F914" t="s">
        <v>455</v>
      </c>
      <c r="G914" t="s">
        <v>126</v>
      </c>
      <c r="H914" t="s">
        <v>118</v>
      </c>
      <c r="I914" t="s">
        <v>92</v>
      </c>
      <c r="J914" t="s">
        <v>16</v>
      </c>
      <c r="K914" s="2">
        <v>6</v>
      </c>
      <c r="L914" s="2">
        <v>38</v>
      </c>
      <c r="M914" s="16">
        <v>130</v>
      </c>
      <c r="N914" s="29">
        <f t="shared" si="86"/>
        <v>3</v>
      </c>
      <c r="O914" s="30" t="str">
        <f t="shared" si="87"/>
        <v>13</v>
      </c>
      <c r="P914" s="30" t="str">
        <f t="shared" si="88"/>
        <v>0</v>
      </c>
      <c r="Q914" s="31">
        <f t="shared" si="89"/>
        <v>780</v>
      </c>
      <c r="R914" s="31">
        <f t="shared" si="90"/>
        <v>13</v>
      </c>
      <c r="U914" s="28"/>
      <c r="V914" s="28"/>
      <c r="W914" s="8"/>
      <c r="X914" s="6"/>
    </row>
    <row r="915" spans="1:24">
      <c r="A915" s="32">
        <v>45444</v>
      </c>
      <c r="B915" s="1" t="str">
        <f t="shared" si="85"/>
        <v>junio</v>
      </c>
      <c r="C915" t="s">
        <v>105</v>
      </c>
      <c r="D915" t="s">
        <v>106</v>
      </c>
      <c r="E915" t="str">
        <f>+VLOOKUP(F915,'[1]DIVIPOLA MPIO'!$A$5:$B$1125,2,0)</f>
        <v>Tolima</v>
      </c>
      <c r="F915" t="s">
        <v>455</v>
      </c>
      <c r="G915" t="s">
        <v>126</v>
      </c>
      <c r="H915" t="s">
        <v>125</v>
      </c>
      <c r="I915" t="s">
        <v>92</v>
      </c>
      <c r="J915" t="s">
        <v>233</v>
      </c>
      <c r="K915" s="2">
        <v>32</v>
      </c>
      <c r="L915" s="2">
        <v>200</v>
      </c>
      <c r="M915" s="16">
        <v>800</v>
      </c>
      <c r="N915" s="29">
        <f t="shared" si="86"/>
        <v>3</v>
      </c>
      <c r="O915" s="30" t="str">
        <f t="shared" si="87"/>
        <v>80</v>
      </c>
      <c r="P915" s="30" t="str">
        <f t="shared" si="88"/>
        <v>0</v>
      </c>
      <c r="Q915" s="31">
        <f t="shared" si="89"/>
        <v>4800</v>
      </c>
      <c r="R915" s="31">
        <f t="shared" si="90"/>
        <v>80</v>
      </c>
      <c r="U915" s="28"/>
      <c r="V915" s="28"/>
      <c r="W915" s="8"/>
      <c r="X915" s="6"/>
    </row>
    <row r="916" spans="1:24">
      <c r="A916" s="32">
        <v>45444</v>
      </c>
      <c r="B916" s="1" t="str">
        <f t="shared" si="85"/>
        <v>junio</v>
      </c>
      <c r="C916" t="s">
        <v>105</v>
      </c>
      <c r="D916" t="s">
        <v>106</v>
      </c>
      <c r="E916" t="str">
        <f>+VLOOKUP(F916,'[1]DIVIPOLA MPIO'!$A$5:$B$1125,2,0)</f>
        <v>Tolima</v>
      </c>
      <c r="F916" t="s">
        <v>455</v>
      </c>
      <c r="G916" t="s">
        <v>126</v>
      </c>
      <c r="H916" t="s">
        <v>125</v>
      </c>
      <c r="I916" t="s">
        <v>92</v>
      </c>
      <c r="J916" t="s">
        <v>16</v>
      </c>
      <c r="K916" s="2">
        <v>12</v>
      </c>
      <c r="L916" s="2">
        <v>75</v>
      </c>
      <c r="M916" s="16">
        <v>300</v>
      </c>
      <c r="N916" s="29">
        <f t="shared" si="86"/>
        <v>3</v>
      </c>
      <c r="O916" s="30" t="str">
        <f t="shared" si="87"/>
        <v>30</v>
      </c>
      <c r="P916" s="30" t="str">
        <f t="shared" si="88"/>
        <v>0</v>
      </c>
      <c r="Q916" s="31">
        <f t="shared" si="89"/>
        <v>1800</v>
      </c>
      <c r="R916" s="31">
        <f t="shared" si="90"/>
        <v>30</v>
      </c>
      <c r="U916" s="28"/>
      <c r="V916" s="28"/>
      <c r="W916" s="8"/>
      <c r="X916" s="6"/>
    </row>
    <row r="917" spans="1:24">
      <c r="A917" s="32">
        <v>45444</v>
      </c>
      <c r="B917" s="1" t="str">
        <f t="shared" si="85"/>
        <v>junio</v>
      </c>
      <c r="C917" t="s">
        <v>105</v>
      </c>
      <c r="D917" t="s">
        <v>106</v>
      </c>
      <c r="E917" t="str">
        <f>+VLOOKUP(F917,'[1]DIVIPOLA MPIO'!$A$5:$B$1125,2,0)</f>
        <v>Tolima</v>
      </c>
      <c r="F917" t="s">
        <v>455</v>
      </c>
      <c r="G917" t="s">
        <v>126</v>
      </c>
      <c r="H917" t="s">
        <v>125</v>
      </c>
      <c r="I917" t="s">
        <v>92</v>
      </c>
      <c r="J917" t="s">
        <v>123</v>
      </c>
      <c r="K917" s="2">
        <v>4</v>
      </c>
      <c r="L917" s="2">
        <v>25</v>
      </c>
      <c r="M917" s="16">
        <v>100</v>
      </c>
      <c r="N917" s="29">
        <f t="shared" si="86"/>
        <v>3</v>
      </c>
      <c r="O917" s="30" t="str">
        <f t="shared" si="87"/>
        <v>10</v>
      </c>
      <c r="P917" s="30" t="str">
        <f t="shared" si="88"/>
        <v>0</v>
      </c>
      <c r="Q917" s="31">
        <f t="shared" si="89"/>
        <v>600</v>
      </c>
      <c r="R917" s="31">
        <f t="shared" si="90"/>
        <v>10</v>
      </c>
      <c r="U917" s="28"/>
      <c r="V917" s="28"/>
      <c r="W917" s="8"/>
      <c r="X917" s="6"/>
    </row>
    <row r="918" spans="1:24">
      <c r="A918" s="32">
        <v>45444</v>
      </c>
      <c r="B918" s="1" t="str">
        <f t="shared" si="85"/>
        <v>junio</v>
      </c>
      <c r="C918" t="s">
        <v>105</v>
      </c>
      <c r="D918" t="s">
        <v>106</v>
      </c>
      <c r="E918" t="str">
        <f>+VLOOKUP(F918,'[1]DIVIPOLA MPIO'!$A$5:$B$1125,2,0)</f>
        <v>Tolima</v>
      </c>
      <c r="F918" t="s">
        <v>128</v>
      </c>
      <c r="G918" t="s">
        <v>129</v>
      </c>
      <c r="H918" t="s">
        <v>345</v>
      </c>
      <c r="I918" t="s">
        <v>92</v>
      </c>
      <c r="J918" t="s">
        <v>233</v>
      </c>
      <c r="K918" s="2">
        <v>16</v>
      </c>
      <c r="L918" s="2">
        <v>100</v>
      </c>
      <c r="M918" s="16">
        <v>400</v>
      </c>
      <c r="N918" s="29">
        <f t="shared" si="86"/>
        <v>3</v>
      </c>
      <c r="O918" s="30" t="str">
        <f t="shared" si="87"/>
        <v>40</v>
      </c>
      <c r="P918" s="30" t="str">
        <f t="shared" si="88"/>
        <v>0</v>
      </c>
      <c r="Q918" s="31">
        <f t="shared" si="89"/>
        <v>2400</v>
      </c>
      <c r="R918" s="31">
        <f t="shared" si="90"/>
        <v>40</v>
      </c>
      <c r="U918" s="28"/>
      <c r="V918" s="28"/>
      <c r="W918" s="8"/>
      <c r="X918" s="6"/>
    </row>
    <row r="919" spans="1:24">
      <c r="A919" s="32">
        <v>45444</v>
      </c>
      <c r="B919" s="1" t="str">
        <f t="shared" si="85"/>
        <v>junio</v>
      </c>
      <c r="C919" t="s">
        <v>105</v>
      </c>
      <c r="D919" t="s">
        <v>106</v>
      </c>
      <c r="E919" t="str">
        <f>+VLOOKUP(F919,'[1]DIVIPOLA MPIO'!$A$5:$B$1125,2,0)</f>
        <v>Tolima</v>
      </c>
      <c r="F919" t="s">
        <v>128</v>
      </c>
      <c r="G919" t="s">
        <v>129</v>
      </c>
      <c r="H919" t="s">
        <v>345</v>
      </c>
      <c r="I919" t="s">
        <v>92</v>
      </c>
      <c r="J919" t="s">
        <v>16</v>
      </c>
      <c r="K919" s="2">
        <v>84</v>
      </c>
      <c r="L919" s="2">
        <v>525</v>
      </c>
      <c r="M919" s="16">
        <v>2100</v>
      </c>
      <c r="N919" s="29">
        <f t="shared" si="86"/>
        <v>4</v>
      </c>
      <c r="O919" s="30" t="str">
        <f t="shared" si="87"/>
        <v>21</v>
      </c>
      <c r="P919" s="30" t="str">
        <f t="shared" si="88"/>
        <v>00</v>
      </c>
      <c r="Q919" s="31">
        <f t="shared" si="89"/>
        <v>1260</v>
      </c>
      <c r="R919" s="31">
        <f t="shared" si="90"/>
        <v>21</v>
      </c>
      <c r="U919" s="28"/>
      <c r="V919" s="28"/>
      <c r="W919" s="8"/>
      <c r="X919" s="6"/>
    </row>
    <row r="920" spans="1:24">
      <c r="A920" s="32">
        <v>45444</v>
      </c>
      <c r="B920" s="1" t="str">
        <f t="shared" si="85"/>
        <v>junio</v>
      </c>
      <c r="C920" t="s">
        <v>105</v>
      </c>
      <c r="D920" t="s">
        <v>106</v>
      </c>
      <c r="E920" t="str">
        <f>+VLOOKUP(F920,'[1]DIVIPOLA MPIO'!$A$5:$B$1125,2,0)</f>
        <v>Tolima</v>
      </c>
      <c r="F920" t="s">
        <v>128</v>
      </c>
      <c r="G920" t="s">
        <v>129</v>
      </c>
      <c r="H920" t="s">
        <v>345</v>
      </c>
      <c r="I920" t="s">
        <v>92</v>
      </c>
      <c r="J920" t="s">
        <v>123</v>
      </c>
      <c r="K920" s="2">
        <v>10</v>
      </c>
      <c r="L920" s="2">
        <v>63</v>
      </c>
      <c r="M920" s="16">
        <v>230</v>
      </c>
      <c r="N920" s="29">
        <f t="shared" si="86"/>
        <v>3</v>
      </c>
      <c r="O920" s="30" t="str">
        <f t="shared" si="87"/>
        <v>23</v>
      </c>
      <c r="P920" s="30" t="str">
        <f t="shared" si="88"/>
        <v>0</v>
      </c>
      <c r="Q920" s="31">
        <f t="shared" si="89"/>
        <v>1380</v>
      </c>
      <c r="R920" s="31">
        <f t="shared" si="90"/>
        <v>23</v>
      </c>
      <c r="U920" s="28"/>
      <c r="V920" s="28"/>
      <c r="W920" s="8"/>
      <c r="X920" s="6"/>
    </row>
    <row r="921" spans="1:24">
      <c r="A921" s="32">
        <v>45444</v>
      </c>
      <c r="B921" s="1" t="str">
        <f t="shared" si="85"/>
        <v>junio</v>
      </c>
      <c r="C921" t="s">
        <v>105</v>
      </c>
      <c r="D921" t="s">
        <v>106</v>
      </c>
      <c r="E921" t="str">
        <f>+VLOOKUP(F921,'[1]DIVIPOLA MPIO'!$A$5:$B$1125,2,0)</f>
        <v>Tolima</v>
      </c>
      <c r="F921" t="s">
        <v>128</v>
      </c>
      <c r="G921" t="s">
        <v>129</v>
      </c>
      <c r="H921" t="s">
        <v>118</v>
      </c>
      <c r="I921" t="s">
        <v>92</v>
      </c>
      <c r="J921" t="s">
        <v>16</v>
      </c>
      <c r="K921" s="2">
        <v>80</v>
      </c>
      <c r="L921" s="2">
        <v>500</v>
      </c>
      <c r="M921" s="16">
        <v>2000</v>
      </c>
      <c r="N921" s="29">
        <f t="shared" si="86"/>
        <v>4</v>
      </c>
      <c r="O921" s="30" t="str">
        <f t="shared" si="87"/>
        <v>20</v>
      </c>
      <c r="P921" s="30" t="str">
        <f t="shared" si="88"/>
        <v>00</v>
      </c>
      <c r="Q921" s="31">
        <f t="shared" si="89"/>
        <v>1200</v>
      </c>
      <c r="R921" s="31">
        <f t="shared" si="90"/>
        <v>20</v>
      </c>
      <c r="U921" s="28"/>
      <c r="V921" s="28"/>
      <c r="W921" s="8"/>
      <c r="X921" s="6"/>
    </row>
    <row r="922" spans="1:24">
      <c r="A922" s="32">
        <v>45444</v>
      </c>
      <c r="B922" s="1" t="str">
        <f t="shared" si="85"/>
        <v>junio</v>
      </c>
      <c r="C922" t="s">
        <v>105</v>
      </c>
      <c r="D922" t="s">
        <v>106</v>
      </c>
      <c r="E922" t="str">
        <f>+VLOOKUP(F922,'[1]DIVIPOLA MPIO'!$A$5:$B$1125,2,0)</f>
        <v>Tolima</v>
      </c>
      <c r="F922" t="s">
        <v>128</v>
      </c>
      <c r="G922" t="s">
        <v>129</v>
      </c>
      <c r="H922" t="s">
        <v>118</v>
      </c>
      <c r="I922" t="s">
        <v>92</v>
      </c>
      <c r="J922" t="s">
        <v>123</v>
      </c>
      <c r="K922" s="2">
        <v>8</v>
      </c>
      <c r="L922" s="2">
        <v>50</v>
      </c>
      <c r="M922" s="16">
        <v>200</v>
      </c>
      <c r="N922" s="29">
        <f t="shared" si="86"/>
        <v>3</v>
      </c>
      <c r="O922" s="30" t="str">
        <f t="shared" si="87"/>
        <v>20</v>
      </c>
      <c r="P922" s="30" t="str">
        <f t="shared" si="88"/>
        <v>0</v>
      </c>
      <c r="Q922" s="31">
        <f t="shared" si="89"/>
        <v>1200</v>
      </c>
      <c r="R922" s="31">
        <f t="shared" si="90"/>
        <v>20</v>
      </c>
      <c r="U922" s="28"/>
      <c r="V922" s="28"/>
      <c r="W922" s="8"/>
      <c r="X922" s="6"/>
    </row>
    <row r="923" spans="1:24">
      <c r="A923" s="32">
        <v>45444</v>
      </c>
      <c r="B923" s="1" t="str">
        <f t="shared" si="85"/>
        <v>junio</v>
      </c>
      <c r="C923" t="s">
        <v>105</v>
      </c>
      <c r="D923" t="s">
        <v>106</v>
      </c>
      <c r="E923" t="str">
        <f>+VLOOKUP(F923,'[1]DIVIPOLA MPIO'!$A$5:$B$1125,2,0)</f>
        <v>Tolima</v>
      </c>
      <c r="F923" t="s">
        <v>128</v>
      </c>
      <c r="G923" t="s">
        <v>129</v>
      </c>
      <c r="H923" t="s">
        <v>125</v>
      </c>
      <c r="I923" t="s">
        <v>92</v>
      </c>
      <c r="J923" t="s">
        <v>233</v>
      </c>
      <c r="K923" s="2">
        <v>8</v>
      </c>
      <c r="L923" s="2">
        <v>50</v>
      </c>
      <c r="M923" s="16">
        <v>200</v>
      </c>
      <c r="N923" s="29">
        <f t="shared" si="86"/>
        <v>3</v>
      </c>
      <c r="O923" s="30" t="str">
        <f t="shared" si="87"/>
        <v>20</v>
      </c>
      <c r="P923" s="30" t="str">
        <f t="shared" si="88"/>
        <v>0</v>
      </c>
      <c r="Q923" s="31">
        <f t="shared" si="89"/>
        <v>1200</v>
      </c>
      <c r="R923" s="31">
        <f t="shared" si="90"/>
        <v>20</v>
      </c>
      <c r="U923" s="28"/>
      <c r="V923" s="28"/>
      <c r="W923" s="8"/>
      <c r="X923" s="6"/>
    </row>
    <row r="924" spans="1:24">
      <c r="A924" s="32">
        <v>45444</v>
      </c>
      <c r="B924" s="1" t="str">
        <f t="shared" si="85"/>
        <v>junio</v>
      </c>
      <c r="C924" t="s">
        <v>105</v>
      </c>
      <c r="D924" t="s">
        <v>106</v>
      </c>
      <c r="E924" t="str">
        <f>+VLOOKUP(F924,'[1]DIVIPOLA MPIO'!$A$5:$B$1125,2,0)</f>
        <v>Tolima</v>
      </c>
      <c r="F924" t="s">
        <v>128</v>
      </c>
      <c r="G924" t="s">
        <v>129</v>
      </c>
      <c r="H924" t="s">
        <v>125</v>
      </c>
      <c r="I924" t="s">
        <v>92</v>
      </c>
      <c r="J924" t="s">
        <v>16</v>
      </c>
      <c r="K924" s="2">
        <v>32</v>
      </c>
      <c r="L924" s="2">
        <v>200</v>
      </c>
      <c r="M924" s="16">
        <v>800</v>
      </c>
      <c r="N924" s="29">
        <f t="shared" si="86"/>
        <v>3</v>
      </c>
      <c r="O924" s="30" t="str">
        <f t="shared" si="87"/>
        <v>80</v>
      </c>
      <c r="P924" s="30" t="str">
        <f t="shared" si="88"/>
        <v>0</v>
      </c>
      <c r="Q924" s="31">
        <f t="shared" si="89"/>
        <v>4800</v>
      </c>
      <c r="R924" s="31">
        <f t="shared" si="90"/>
        <v>80</v>
      </c>
      <c r="U924" s="28"/>
      <c r="V924" s="28"/>
      <c r="W924" s="8"/>
      <c r="X924" s="6"/>
    </row>
    <row r="925" spans="1:24">
      <c r="A925" s="32">
        <v>45444</v>
      </c>
      <c r="B925" s="1" t="str">
        <f t="shared" si="85"/>
        <v>junio</v>
      </c>
      <c r="C925" t="s">
        <v>105</v>
      </c>
      <c r="D925" t="s">
        <v>106</v>
      </c>
      <c r="E925" t="str">
        <f>+VLOOKUP(F925,'[1]DIVIPOLA MPIO'!$A$5:$B$1125,2,0)</f>
        <v>Tolima</v>
      </c>
      <c r="F925" t="s">
        <v>454</v>
      </c>
      <c r="G925" t="s">
        <v>132</v>
      </c>
      <c r="H925" t="s">
        <v>110</v>
      </c>
      <c r="I925" t="s">
        <v>92</v>
      </c>
      <c r="J925" t="s">
        <v>16</v>
      </c>
      <c r="K925" s="2">
        <v>12</v>
      </c>
      <c r="L925" s="2">
        <v>75</v>
      </c>
      <c r="M925" s="16">
        <v>300</v>
      </c>
      <c r="N925" s="29">
        <f t="shared" si="86"/>
        <v>3</v>
      </c>
      <c r="O925" s="30" t="str">
        <f t="shared" si="87"/>
        <v>30</v>
      </c>
      <c r="P925" s="30" t="str">
        <f t="shared" si="88"/>
        <v>0</v>
      </c>
      <c r="Q925" s="31">
        <f t="shared" si="89"/>
        <v>1800</v>
      </c>
      <c r="R925" s="31">
        <f t="shared" si="90"/>
        <v>30</v>
      </c>
      <c r="U925" s="28"/>
      <c r="V925" s="28"/>
      <c r="W925" s="8"/>
      <c r="X925" s="6"/>
    </row>
    <row r="926" spans="1:24">
      <c r="A926" s="32">
        <v>45444</v>
      </c>
      <c r="B926" s="1" t="str">
        <f t="shared" si="85"/>
        <v>junio</v>
      </c>
      <c r="C926" t="s">
        <v>105</v>
      </c>
      <c r="D926" t="s">
        <v>106</v>
      </c>
      <c r="E926" t="str">
        <f>+VLOOKUP(F926,'[1]DIVIPOLA MPIO'!$A$5:$B$1125,2,0)</f>
        <v>Tolima</v>
      </c>
      <c r="F926" t="s">
        <v>454</v>
      </c>
      <c r="G926" t="s">
        <v>132</v>
      </c>
      <c r="H926" t="s">
        <v>111</v>
      </c>
      <c r="I926" t="s">
        <v>92</v>
      </c>
      <c r="J926" t="s">
        <v>16</v>
      </c>
      <c r="K926" s="2">
        <v>4</v>
      </c>
      <c r="L926" s="2">
        <v>25</v>
      </c>
      <c r="M926" s="16">
        <v>100</v>
      </c>
      <c r="N926" s="29">
        <f t="shared" si="86"/>
        <v>3</v>
      </c>
      <c r="O926" s="30" t="str">
        <f t="shared" si="87"/>
        <v>10</v>
      </c>
      <c r="P926" s="30" t="str">
        <f t="shared" si="88"/>
        <v>0</v>
      </c>
      <c r="Q926" s="31">
        <f t="shared" si="89"/>
        <v>600</v>
      </c>
      <c r="R926" s="31">
        <f t="shared" si="90"/>
        <v>10</v>
      </c>
      <c r="U926" s="28"/>
      <c r="V926" s="28"/>
      <c r="W926" s="8"/>
      <c r="X926" s="6"/>
    </row>
    <row r="927" spans="1:24">
      <c r="A927" s="32">
        <v>45444</v>
      </c>
      <c r="B927" s="1" t="str">
        <f t="shared" si="85"/>
        <v>junio</v>
      </c>
      <c r="C927" t="s">
        <v>105</v>
      </c>
      <c r="D927" t="s">
        <v>106</v>
      </c>
      <c r="E927" t="str">
        <f>+VLOOKUP(F927,'[1]DIVIPOLA MPIO'!$A$5:$B$1125,2,0)</f>
        <v>Tolima</v>
      </c>
      <c r="F927" t="s">
        <v>454</v>
      </c>
      <c r="G927" t="s">
        <v>133</v>
      </c>
      <c r="H927" t="s">
        <v>110</v>
      </c>
      <c r="I927" t="s">
        <v>92</v>
      </c>
      <c r="J927" t="s">
        <v>16</v>
      </c>
      <c r="K927" s="2">
        <v>16</v>
      </c>
      <c r="L927" s="2">
        <v>100</v>
      </c>
      <c r="M927" s="16">
        <v>400</v>
      </c>
      <c r="N927" s="29">
        <f t="shared" si="86"/>
        <v>3</v>
      </c>
      <c r="O927" s="30" t="str">
        <f t="shared" si="87"/>
        <v>40</v>
      </c>
      <c r="P927" s="30" t="str">
        <f t="shared" si="88"/>
        <v>0</v>
      </c>
      <c r="Q927" s="31">
        <f t="shared" si="89"/>
        <v>2400</v>
      </c>
      <c r="R927" s="31">
        <f t="shared" si="90"/>
        <v>40</v>
      </c>
      <c r="U927" s="28"/>
      <c r="V927" s="28"/>
      <c r="W927" s="8"/>
      <c r="X927" s="6"/>
    </row>
    <row r="928" spans="1:24">
      <c r="A928" s="32">
        <v>45444</v>
      </c>
      <c r="B928" s="1" t="str">
        <f t="shared" si="85"/>
        <v>junio</v>
      </c>
      <c r="C928" t="s">
        <v>105</v>
      </c>
      <c r="D928" t="s">
        <v>106</v>
      </c>
      <c r="E928" t="str">
        <f>+VLOOKUP(F928,'[1]DIVIPOLA MPIO'!$A$5:$B$1125,2,0)</f>
        <v>Tolima</v>
      </c>
      <c r="F928" t="s">
        <v>454</v>
      </c>
      <c r="G928" t="s">
        <v>133</v>
      </c>
      <c r="H928" t="s">
        <v>111</v>
      </c>
      <c r="I928" t="s">
        <v>92</v>
      </c>
      <c r="J928" t="s">
        <v>16</v>
      </c>
      <c r="K928" s="2">
        <v>8</v>
      </c>
      <c r="L928" s="2">
        <v>50</v>
      </c>
      <c r="M928" s="16">
        <v>200</v>
      </c>
      <c r="N928" s="29">
        <f t="shared" si="86"/>
        <v>3</v>
      </c>
      <c r="O928" s="30" t="str">
        <f t="shared" si="87"/>
        <v>20</v>
      </c>
      <c r="P928" s="30" t="str">
        <f t="shared" si="88"/>
        <v>0</v>
      </c>
      <c r="Q928" s="31">
        <f t="shared" si="89"/>
        <v>1200</v>
      </c>
      <c r="R928" s="31">
        <f t="shared" si="90"/>
        <v>20</v>
      </c>
      <c r="U928" s="28"/>
      <c r="V928" s="28"/>
      <c r="W928" s="8"/>
      <c r="X928" s="6"/>
    </row>
    <row r="929" spans="1:24">
      <c r="A929" s="32">
        <v>45444</v>
      </c>
      <c r="B929" s="1" t="str">
        <f t="shared" si="85"/>
        <v>junio</v>
      </c>
      <c r="C929" t="s">
        <v>105</v>
      </c>
      <c r="D929" t="s">
        <v>106</v>
      </c>
      <c r="E929" t="str">
        <f>+VLOOKUP(F929,'[1]DIVIPOLA MPIO'!$A$5:$B$1125,2,0)</f>
        <v>Tolima</v>
      </c>
      <c r="F929" t="s">
        <v>454</v>
      </c>
      <c r="G929" t="s">
        <v>133</v>
      </c>
      <c r="H929" t="s">
        <v>111</v>
      </c>
      <c r="I929" t="s">
        <v>92</v>
      </c>
      <c r="J929" t="s">
        <v>123</v>
      </c>
      <c r="K929" s="2">
        <v>2</v>
      </c>
      <c r="L929" s="2">
        <v>13</v>
      </c>
      <c r="M929" s="16">
        <v>30</v>
      </c>
      <c r="N929" s="29">
        <f t="shared" si="86"/>
        <v>2</v>
      </c>
      <c r="O929" s="30" t="str">
        <f t="shared" si="87"/>
        <v>30</v>
      </c>
      <c r="P929" s="30">
        <f t="shared" si="88"/>
        <v>0</v>
      </c>
      <c r="Q929" s="31">
        <f t="shared" si="89"/>
        <v>1800</v>
      </c>
      <c r="R929" s="31">
        <f t="shared" si="90"/>
        <v>30</v>
      </c>
      <c r="U929" s="28"/>
      <c r="V929" s="28"/>
      <c r="W929" s="8"/>
      <c r="X929" s="6"/>
    </row>
    <row r="930" spans="1:24">
      <c r="A930" s="32">
        <v>45444</v>
      </c>
      <c r="B930" s="1" t="str">
        <f t="shared" si="85"/>
        <v>junio</v>
      </c>
      <c r="C930" t="s">
        <v>105</v>
      </c>
      <c r="D930" t="s">
        <v>106</v>
      </c>
      <c r="E930" t="str">
        <f>+VLOOKUP(F930,'[1]DIVIPOLA MPIO'!$A$5:$B$1125,2,0)</f>
        <v>Tolima</v>
      </c>
      <c r="F930" t="s">
        <v>454</v>
      </c>
      <c r="G930" t="s">
        <v>134</v>
      </c>
      <c r="H930" t="s">
        <v>110</v>
      </c>
      <c r="I930" t="s">
        <v>92</v>
      </c>
      <c r="J930" t="s">
        <v>16</v>
      </c>
      <c r="K930" s="2">
        <v>10</v>
      </c>
      <c r="L930" s="2">
        <v>63</v>
      </c>
      <c r="M930" s="16">
        <v>230</v>
      </c>
      <c r="N930" s="29">
        <f t="shared" si="86"/>
        <v>3</v>
      </c>
      <c r="O930" s="30" t="str">
        <f t="shared" si="87"/>
        <v>23</v>
      </c>
      <c r="P930" s="30" t="str">
        <f t="shared" si="88"/>
        <v>0</v>
      </c>
      <c r="Q930" s="31">
        <f t="shared" si="89"/>
        <v>1380</v>
      </c>
      <c r="R930" s="31">
        <f t="shared" si="90"/>
        <v>23</v>
      </c>
      <c r="U930" s="28"/>
      <c r="V930" s="28"/>
      <c r="W930" s="8"/>
      <c r="X930" s="6"/>
    </row>
    <row r="931" spans="1:24">
      <c r="A931" s="32">
        <v>45444</v>
      </c>
      <c r="B931" s="1" t="str">
        <f t="shared" si="85"/>
        <v>junio</v>
      </c>
      <c r="C931" t="s">
        <v>105</v>
      </c>
      <c r="D931" t="s">
        <v>106</v>
      </c>
      <c r="E931" t="str">
        <f>+VLOOKUP(F931,'[1]DIVIPOLA MPIO'!$A$5:$B$1125,2,0)</f>
        <v>Tolima</v>
      </c>
      <c r="F931" t="s">
        <v>454</v>
      </c>
      <c r="G931" t="s">
        <v>134</v>
      </c>
      <c r="H931" t="s">
        <v>111</v>
      </c>
      <c r="I931" t="s">
        <v>92</v>
      </c>
      <c r="J931" t="s">
        <v>16</v>
      </c>
      <c r="K931" s="2">
        <v>4</v>
      </c>
      <c r="L931" s="2">
        <v>25</v>
      </c>
      <c r="M931" s="16">
        <v>100</v>
      </c>
      <c r="N931" s="29">
        <f t="shared" si="86"/>
        <v>3</v>
      </c>
      <c r="O931" s="30" t="str">
        <f t="shared" si="87"/>
        <v>10</v>
      </c>
      <c r="P931" s="30" t="str">
        <f t="shared" si="88"/>
        <v>0</v>
      </c>
      <c r="Q931" s="31">
        <f t="shared" si="89"/>
        <v>600</v>
      </c>
      <c r="R931" s="31">
        <f t="shared" si="90"/>
        <v>10</v>
      </c>
      <c r="U931" s="28"/>
      <c r="V931" s="28"/>
      <c r="W931" s="8"/>
      <c r="X931" s="6"/>
    </row>
    <row r="932" spans="1:24">
      <c r="A932" s="32">
        <v>45444</v>
      </c>
      <c r="B932" s="1" t="str">
        <f t="shared" si="85"/>
        <v>junio</v>
      </c>
      <c r="C932" t="s">
        <v>105</v>
      </c>
      <c r="D932" t="s">
        <v>106</v>
      </c>
      <c r="E932" t="str">
        <f>+VLOOKUP(F932,'[1]DIVIPOLA MPIO'!$A$5:$B$1125,2,0)</f>
        <v>Tolima</v>
      </c>
      <c r="F932" t="s">
        <v>454</v>
      </c>
      <c r="G932" t="s">
        <v>135</v>
      </c>
      <c r="H932" t="s">
        <v>110</v>
      </c>
      <c r="I932" t="s">
        <v>92</v>
      </c>
      <c r="J932" t="s">
        <v>16</v>
      </c>
      <c r="K932" s="2">
        <v>4</v>
      </c>
      <c r="L932" s="2">
        <v>25</v>
      </c>
      <c r="M932" s="16">
        <v>100</v>
      </c>
      <c r="N932" s="29">
        <f t="shared" si="86"/>
        <v>3</v>
      </c>
      <c r="O932" s="30" t="str">
        <f t="shared" si="87"/>
        <v>10</v>
      </c>
      <c r="P932" s="30" t="str">
        <f t="shared" si="88"/>
        <v>0</v>
      </c>
      <c r="Q932" s="31">
        <f t="shared" si="89"/>
        <v>600</v>
      </c>
      <c r="R932" s="31">
        <f t="shared" si="90"/>
        <v>10</v>
      </c>
      <c r="U932" s="28"/>
      <c r="V932" s="28"/>
      <c r="W932" s="8"/>
      <c r="X932" s="6"/>
    </row>
    <row r="933" spans="1:24">
      <c r="A933" s="32">
        <v>45444</v>
      </c>
      <c r="B933" s="1" t="str">
        <f t="shared" si="85"/>
        <v>junio</v>
      </c>
      <c r="C933" t="s">
        <v>105</v>
      </c>
      <c r="D933" t="s">
        <v>106</v>
      </c>
      <c r="E933" t="str">
        <f>+VLOOKUP(F933,'[1]DIVIPOLA MPIO'!$A$5:$B$1125,2,0)</f>
        <v>Tolima</v>
      </c>
      <c r="F933" t="s">
        <v>454</v>
      </c>
      <c r="G933" t="s">
        <v>136</v>
      </c>
      <c r="H933" t="s">
        <v>110</v>
      </c>
      <c r="I933" t="s">
        <v>92</v>
      </c>
      <c r="J933" t="s">
        <v>16</v>
      </c>
      <c r="K933" s="2">
        <v>14</v>
      </c>
      <c r="L933" s="2">
        <v>88</v>
      </c>
      <c r="M933" s="16">
        <v>330</v>
      </c>
      <c r="N933" s="29">
        <f t="shared" si="86"/>
        <v>3</v>
      </c>
      <c r="O933" s="30" t="str">
        <f t="shared" si="87"/>
        <v>33</v>
      </c>
      <c r="P933" s="30" t="str">
        <f t="shared" si="88"/>
        <v>0</v>
      </c>
      <c r="Q933" s="31">
        <f t="shared" si="89"/>
        <v>1980</v>
      </c>
      <c r="R933" s="31">
        <f t="shared" si="90"/>
        <v>33</v>
      </c>
      <c r="U933" s="28"/>
      <c r="V933" s="28"/>
      <c r="W933" s="8"/>
      <c r="X933" s="6"/>
    </row>
    <row r="934" spans="1:24">
      <c r="A934" s="32">
        <v>45444</v>
      </c>
      <c r="B934" s="1" t="str">
        <f t="shared" si="85"/>
        <v>junio</v>
      </c>
      <c r="C934" t="s">
        <v>105</v>
      </c>
      <c r="D934" t="s">
        <v>106</v>
      </c>
      <c r="E934" t="str">
        <f>+VLOOKUP(F934,'[1]DIVIPOLA MPIO'!$A$5:$B$1125,2,0)</f>
        <v>Tolima</v>
      </c>
      <c r="F934" t="s">
        <v>454</v>
      </c>
      <c r="G934" t="s">
        <v>136</v>
      </c>
      <c r="H934" t="s">
        <v>111</v>
      </c>
      <c r="I934" t="s">
        <v>92</v>
      </c>
      <c r="J934" t="s">
        <v>16</v>
      </c>
      <c r="K934" s="2">
        <v>10</v>
      </c>
      <c r="L934" s="2">
        <v>63</v>
      </c>
      <c r="M934" s="16">
        <v>230</v>
      </c>
      <c r="N934" s="29">
        <f t="shared" si="86"/>
        <v>3</v>
      </c>
      <c r="O934" s="30" t="str">
        <f t="shared" si="87"/>
        <v>23</v>
      </c>
      <c r="P934" s="30" t="str">
        <f t="shared" si="88"/>
        <v>0</v>
      </c>
      <c r="Q934" s="31">
        <f t="shared" si="89"/>
        <v>1380</v>
      </c>
      <c r="R934" s="31">
        <f t="shared" si="90"/>
        <v>23</v>
      </c>
      <c r="U934" s="28"/>
      <c r="V934" s="28"/>
      <c r="W934" s="8"/>
      <c r="X934" s="6"/>
    </row>
    <row r="935" spans="1:24">
      <c r="A935" s="32">
        <v>45444</v>
      </c>
      <c r="B935" s="1" t="str">
        <f t="shared" si="85"/>
        <v>junio</v>
      </c>
      <c r="C935" t="s">
        <v>105</v>
      </c>
      <c r="D935" t="s">
        <v>106</v>
      </c>
      <c r="E935" t="str">
        <f>+VLOOKUP(F935,'[1]DIVIPOLA MPIO'!$A$5:$B$1125,2,0)</f>
        <v>Tolima</v>
      </c>
      <c r="F935" t="s">
        <v>454</v>
      </c>
      <c r="G935" t="s">
        <v>137</v>
      </c>
      <c r="H935" t="s">
        <v>110</v>
      </c>
      <c r="I935" t="s">
        <v>92</v>
      </c>
      <c r="J935" t="s">
        <v>16</v>
      </c>
      <c r="K935" s="2">
        <v>64</v>
      </c>
      <c r="L935" s="2">
        <v>400</v>
      </c>
      <c r="M935" s="16">
        <v>1600</v>
      </c>
      <c r="N935" s="29">
        <f t="shared" si="86"/>
        <v>4</v>
      </c>
      <c r="O935" s="30" t="str">
        <f t="shared" si="87"/>
        <v>16</v>
      </c>
      <c r="P935" s="30" t="str">
        <f t="shared" si="88"/>
        <v>00</v>
      </c>
      <c r="Q935" s="31">
        <f t="shared" si="89"/>
        <v>960</v>
      </c>
      <c r="R935" s="31">
        <f t="shared" si="90"/>
        <v>16</v>
      </c>
      <c r="U935" s="28"/>
      <c r="V935" s="28"/>
      <c r="W935" s="8"/>
      <c r="X935" s="6"/>
    </row>
    <row r="936" spans="1:24">
      <c r="A936" s="32">
        <v>45444</v>
      </c>
      <c r="B936" s="1" t="str">
        <f t="shared" si="85"/>
        <v>junio</v>
      </c>
      <c r="C936" t="s">
        <v>105</v>
      </c>
      <c r="D936" t="s">
        <v>106</v>
      </c>
      <c r="E936" t="str">
        <f>+VLOOKUP(F936,'[1]DIVIPOLA MPIO'!$A$5:$B$1125,2,0)</f>
        <v>Tolima</v>
      </c>
      <c r="F936" t="s">
        <v>454</v>
      </c>
      <c r="G936" t="s">
        <v>137</v>
      </c>
      <c r="H936" t="s">
        <v>110</v>
      </c>
      <c r="I936" t="s">
        <v>92</v>
      </c>
      <c r="J936" t="s">
        <v>404</v>
      </c>
      <c r="K936" s="2">
        <v>4</v>
      </c>
      <c r="L936" s="2">
        <v>25</v>
      </c>
      <c r="M936" s="16">
        <v>100</v>
      </c>
      <c r="N936" s="29">
        <f t="shared" si="86"/>
        <v>3</v>
      </c>
      <c r="O936" s="30" t="str">
        <f t="shared" si="87"/>
        <v>10</v>
      </c>
      <c r="P936" s="30" t="str">
        <f t="shared" si="88"/>
        <v>0</v>
      </c>
      <c r="Q936" s="31">
        <f t="shared" si="89"/>
        <v>600</v>
      </c>
      <c r="R936" s="31">
        <f t="shared" si="90"/>
        <v>10</v>
      </c>
      <c r="U936" s="28"/>
      <c r="V936" s="28"/>
      <c r="W936" s="8"/>
      <c r="X936" s="6"/>
    </row>
    <row r="937" spans="1:24">
      <c r="A937" s="32">
        <v>45444</v>
      </c>
      <c r="B937" s="1" t="str">
        <f t="shared" si="85"/>
        <v>junio</v>
      </c>
      <c r="C937" t="s">
        <v>105</v>
      </c>
      <c r="D937" t="s">
        <v>106</v>
      </c>
      <c r="E937" t="str">
        <f>+VLOOKUP(F937,'[1]DIVIPOLA MPIO'!$A$5:$B$1125,2,0)</f>
        <v>Tolima</v>
      </c>
      <c r="F937" t="s">
        <v>454</v>
      </c>
      <c r="G937" t="s">
        <v>137</v>
      </c>
      <c r="H937" t="s">
        <v>111</v>
      </c>
      <c r="I937" t="s">
        <v>92</v>
      </c>
      <c r="J937" t="s">
        <v>16</v>
      </c>
      <c r="K937" s="2">
        <v>8</v>
      </c>
      <c r="L937" s="2">
        <v>50</v>
      </c>
      <c r="M937" s="16">
        <v>200</v>
      </c>
      <c r="N937" s="29">
        <f t="shared" si="86"/>
        <v>3</v>
      </c>
      <c r="O937" s="30" t="str">
        <f t="shared" si="87"/>
        <v>20</v>
      </c>
      <c r="P937" s="30" t="str">
        <f t="shared" si="88"/>
        <v>0</v>
      </c>
      <c r="Q937" s="31">
        <f t="shared" si="89"/>
        <v>1200</v>
      </c>
      <c r="R937" s="31">
        <f t="shared" si="90"/>
        <v>20</v>
      </c>
      <c r="U937" s="28"/>
      <c r="V937" s="28"/>
      <c r="W937" s="8"/>
      <c r="X937" s="6"/>
    </row>
    <row r="938" spans="1:24">
      <c r="A938" s="32">
        <v>45444</v>
      </c>
      <c r="B938" s="1" t="str">
        <f t="shared" si="85"/>
        <v>junio</v>
      </c>
      <c r="C938" t="s">
        <v>105</v>
      </c>
      <c r="D938" t="s">
        <v>106</v>
      </c>
      <c r="E938" t="str">
        <f>+VLOOKUP(F938,'[1]DIVIPOLA MPIO'!$A$5:$B$1125,2,0)</f>
        <v>Huila</v>
      </c>
      <c r="F938" t="s">
        <v>138</v>
      </c>
      <c r="G938" t="s">
        <v>139</v>
      </c>
      <c r="H938" t="s">
        <v>117</v>
      </c>
      <c r="I938" t="s">
        <v>92</v>
      </c>
      <c r="J938" t="s">
        <v>16</v>
      </c>
      <c r="K938" s="2">
        <v>6</v>
      </c>
      <c r="L938" s="2">
        <v>38</v>
      </c>
      <c r="M938" s="16">
        <v>130</v>
      </c>
      <c r="N938" s="29">
        <f t="shared" si="86"/>
        <v>3</v>
      </c>
      <c r="O938" s="30" t="str">
        <f t="shared" si="87"/>
        <v>13</v>
      </c>
      <c r="P938" s="30" t="str">
        <f t="shared" si="88"/>
        <v>0</v>
      </c>
      <c r="Q938" s="31">
        <f t="shared" si="89"/>
        <v>780</v>
      </c>
      <c r="R938" s="31">
        <f t="shared" si="90"/>
        <v>13</v>
      </c>
      <c r="U938" s="28"/>
      <c r="V938" s="28"/>
      <c r="W938" s="8"/>
      <c r="X938" s="6"/>
    </row>
    <row r="939" spans="1:24">
      <c r="A939" s="32">
        <v>45444</v>
      </c>
      <c r="B939" s="1" t="str">
        <f t="shared" si="85"/>
        <v>junio</v>
      </c>
      <c r="C939" t="s">
        <v>105</v>
      </c>
      <c r="D939" t="s">
        <v>106</v>
      </c>
      <c r="E939" t="str">
        <f>+VLOOKUP(F939,'[1]DIVIPOLA MPIO'!$A$5:$B$1125,2,0)</f>
        <v>Huila</v>
      </c>
      <c r="F939" t="s">
        <v>138</v>
      </c>
      <c r="G939" t="s">
        <v>140</v>
      </c>
      <c r="H939" t="s">
        <v>117</v>
      </c>
      <c r="I939" t="s">
        <v>92</v>
      </c>
      <c r="J939" t="s">
        <v>16</v>
      </c>
      <c r="K939" s="2">
        <v>8</v>
      </c>
      <c r="L939" s="2">
        <v>50</v>
      </c>
      <c r="M939" s="16">
        <v>200</v>
      </c>
      <c r="N939" s="29">
        <f t="shared" si="86"/>
        <v>3</v>
      </c>
      <c r="O939" s="30" t="str">
        <f t="shared" si="87"/>
        <v>20</v>
      </c>
      <c r="P939" s="30" t="str">
        <f t="shared" si="88"/>
        <v>0</v>
      </c>
      <c r="Q939" s="31">
        <f t="shared" si="89"/>
        <v>1200</v>
      </c>
      <c r="R939" s="31">
        <f t="shared" si="90"/>
        <v>20</v>
      </c>
      <c r="U939" s="28"/>
      <c r="V939" s="28"/>
      <c r="W939" s="8"/>
      <c r="X939" s="6"/>
    </row>
    <row r="940" spans="1:24">
      <c r="A940" s="32">
        <v>45444</v>
      </c>
      <c r="B940" s="1" t="str">
        <f t="shared" si="85"/>
        <v>junio</v>
      </c>
      <c r="C940" t="s">
        <v>105</v>
      </c>
      <c r="D940" t="s">
        <v>106</v>
      </c>
      <c r="E940" t="str">
        <f>+VLOOKUP(F940,'[1]DIVIPOLA MPIO'!$A$5:$B$1125,2,0)</f>
        <v>Tolima</v>
      </c>
      <c r="F940" t="s">
        <v>141</v>
      </c>
      <c r="G940" t="s">
        <v>405</v>
      </c>
      <c r="H940" t="s">
        <v>111</v>
      </c>
      <c r="I940" t="s">
        <v>92</v>
      </c>
      <c r="J940" t="s">
        <v>16</v>
      </c>
      <c r="K940" s="2">
        <v>4</v>
      </c>
      <c r="L940" s="2">
        <v>25</v>
      </c>
      <c r="M940" s="16">
        <v>100</v>
      </c>
      <c r="N940" s="29">
        <f t="shared" si="86"/>
        <v>3</v>
      </c>
      <c r="O940" s="30" t="str">
        <f t="shared" si="87"/>
        <v>10</v>
      </c>
      <c r="P940" s="30" t="str">
        <f t="shared" si="88"/>
        <v>0</v>
      </c>
      <c r="Q940" s="31">
        <f t="shared" si="89"/>
        <v>600</v>
      </c>
      <c r="R940" s="31">
        <f t="shared" si="90"/>
        <v>10</v>
      </c>
      <c r="U940" s="28"/>
      <c r="V940" s="28"/>
      <c r="W940" s="8"/>
      <c r="X940" s="6"/>
    </row>
    <row r="941" spans="1:24">
      <c r="A941" s="32">
        <v>45444</v>
      </c>
      <c r="B941" s="1" t="str">
        <f t="shared" si="85"/>
        <v>junio</v>
      </c>
      <c r="C941" t="s">
        <v>105</v>
      </c>
      <c r="D941" t="s">
        <v>106</v>
      </c>
      <c r="E941" t="str">
        <f>+VLOOKUP(F941,'[1]DIVIPOLA MPIO'!$A$5:$B$1125,2,0)</f>
        <v>Tolima</v>
      </c>
      <c r="F941" t="s">
        <v>141</v>
      </c>
      <c r="G941" t="s">
        <v>142</v>
      </c>
      <c r="H941" t="s">
        <v>110</v>
      </c>
      <c r="I941" t="s">
        <v>92</v>
      </c>
      <c r="J941" t="s">
        <v>16</v>
      </c>
      <c r="K941" s="2">
        <v>4</v>
      </c>
      <c r="L941" s="2">
        <v>25</v>
      </c>
      <c r="M941" s="16">
        <v>100</v>
      </c>
      <c r="N941" s="29">
        <f t="shared" si="86"/>
        <v>3</v>
      </c>
      <c r="O941" s="30" t="str">
        <f t="shared" si="87"/>
        <v>10</v>
      </c>
      <c r="P941" s="30" t="str">
        <f t="shared" si="88"/>
        <v>0</v>
      </c>
      <c r="Q941" s="31">
        <f t="shared" si="89"/>
        <v>600</v>
      </c>
      <c r="R941" s="31">
        <f t="shared" si="90"/>
        <v>10</v>
      </c>
      <c r="U941" s="28"/>
      <c r="V941" s="28"/>
      <c r="W941" s="8"/>
      <c r="X941" s="6"/>
    </row>
    <row r="942" spans="1:24">
      <c r="A942" s="32">
        <v>45444</v>
      </c>
      <c r="B942" s="1" t="str">
        <f t="shared" si="85"/>
        <v>junio</v>
      </c>
      <c r="C942" t="s">
        <v>105</v>
      </c>
      <c r="D942" t="s">
        <v>106</v>
      </c>
      <c r="E942" t="str">
        <f>+VLOOKUP(F942,'[1]DIVIPOLA MPIO'!$A$5:$B$1125,2,0)</f>
        <v>Tolima</v>
      </c>
      <c r="F942" t="s">
        <v>141</v>
      </c>
      <c r="G942" t="s">
        <v>142</v>
      </c>
      <c r="H942" t="s">
        <v>111</v>
      </c>
      <c r="I942" t="s">
        <v>92</v>
      </c>
      <c r="J942" t="s">
        <v>16</v>
      </c>
      <c r="K942" s="2">
        <v>2</v>
      </c>
      <c r="L942" s="2">
        <v>13</v>
      </c>
      <c r="M942" s="16">
        <v>30</v>
      </c>
      <c r="N942" s="29">
        <f t="shared" si="86"/>
        <v>2</v>
      </c>
      <c r="O942" s="30" t="str">
        <f t="shared" si="87"/>
        <v>30</v>
      </c>
      <c r="P942" s="30">
        <f t="shared" si="88"/>
        <v>0</v>
      </c>
      <c r="Q942" s="31">
        <f t="shared" si="89"/>
        <v>1800</v>
      </c>
      <c r="R942" s="31">
        <f t="shared" si="90"/>
        <v>30</v>
      </c>
      <c r="U942" s="28"/>
      <c r="V942" s="28"/>
      <c r="W942" s="8"/>
      <c r="X942" s="6"/>
    </row>
    <row r="943" spans="1:24">
      <c r="A943" s="32">
        <v>45444</v>
      </c>
      <c r="B943" s="1" t="str">
        <f t="shared" si="85"/>
        <v>junio</v>
      </c>
      <c r="C943" t="s">
        <v>105</v>
      </c>
      <c r="D943" t="s">
        <v>106</v>
      </c>
      <c r="E943" t="str">
        <f>+VLOOKUP(F943,'[1]DIVIPOLA MPIO'!$A$5:$B$1125,2,0)</f>
        <v>Tolima</v>
      </c>
      <c r="F943" t="s">
        <v>141</v>
      </c>
      <c r="G943" t="s">
        <v>143</v>
      </c>
      <c r="H943" t="s">
        <v>110</v>
      </c>
      <c r="I943" t="s">
        <v>92</v>
      </c>
      <c r="J943" t="s">
        <v>16</v>
      </c>
      <c r="K943" s="2">
        <v>10</v>
      </c>
      <c r="L943" s="2">
        <v>63</v>
      </c>
      <c r="M943" s="16">
        <v>230</v>
      </c>
      <c r="N943" s="29">
        <f t="shared" si="86"/>
        <v>3</v>
      </c>
      <c r="O943" s="30" t="str">
        <f t="shared" si="87"/>
        <v>23</v>
      </c>
      <c r="P943" s="30" t="str">
        <f t="shared" si="88"/>
        <v>0</v>
      </c>
      <c r="Q943" s="31">
        <f t="shared" si="89"/>
        <v>1380</v>
      </c>
      <c r="R943" s="31">
        <f t="shared" si="90"/>
        <v>23</v>
      </c>
      <c r="U943" s="28"/>
      <c r="V943" s="28"/>
      <c r="W943" s="8"/>
      <c r="X943" s="6"/>
    </row>
    <row r="944" spans="1:24">
      <c r="A944" s="32">
        <v>45444</v>
      </c>
      <c r="B944" s="1" t="str">
        <f t="shared" si="85"/>
        <v>junio</v>
      </c>
      <c r="C944" t="s">
        <v>105</v>
      </c>
      <c r="D944" t="s">
        <v>106</v>
      </c>
      <c r="E944" t="str">
        <f>+VLOOKUP(F944,'[1]DIVIPOLA MPIO'!$A$5:$B$1125,2,0)</f>
        <v>Tolima</v>
      </c>
      <c r="F944" t="s">
        <v>141</v>
      </c>
      <c r="G944" t="s">
        <v>143</v>
      </c>
      <c r="H944" t="s">
        <v>111</v>
      </c>
      <c r="I944" t="s">
        <v>92</v>
      </c>
      <c r="J944" t="s">
        <v>16</v>
      </c>
      <c r="K944" s="2">
        <v>12</v>
      </c>
      <c r="L944" s="2">
        <v>75</v>
      </c>
      <c r="M944" s="16">
        <v>300</v>
      </c>
      <c r="N944" s="29">
        <f t="shared" si="86"/>
        <v>3</v>
      </c>
      <c r="O944" s="30" t="str">
        <f t="shared" si="87"/>
        <v>30</v>
      </c>
      <c r="P944" s="30" t="str">
        <f t="shared" si="88"/>
        <v>0</v>
      </c>
      <c r="Q944" s="31">
        <f t="shared" si="89"/>
        <v>1800</v>
      </c>
      <c r="R944" s="31">
        <f t="shared" si="90"/>
        <v>30</v>
      </c>
      <c r="U944" s="28"/>
      <c r="V944" s="28"/>
      <c r="W944" s="8"/>
      <c r="X944" s="6"/>
    </row>
    <row r="945" spans="1:24">
      <c r="A945" s="32">
        <v>45444</v>
      </c>
      <c r="B945" s="1" t="str">
        <f t="shared" si="85"/>
        <v>junio</v>
      </c>
      <c r="C945" t="s">
        <v>105</v>
      </c>
      <c r="D945" t="s">
        <v>106</v>
      </c>
      <c r="E945" t="str">
        <f>+VLOOKUP(F945,'[1]DIVIPOLA MPIO'!$A$5:$B$1125,2,0)</f>
        <v>Huila</v>
      </c>
      <c r="F945" t="s">
        <v>145</v>
      </c>
      <c r="G945" t="s">
        <v>146</v>
      </c>
      <c r="H945" t="s">
        <v>117</v>
      </c>
      <c r="I945" t="s">
        <v>92</v>
      </c>
      <c r="J945" t="s">
        <v>16</v>
      </c>
      <c r="K945" s="2">
        <v>6</v>
      </c>
      <c r="L945" s="2">
        <v>38</v>
      </c>
      <c r="M945" s="16">
        <v>130</v>
      </c>
      <c r="N945" s="29">
        <f t="shared" si="86"/>
        <v>3</v>
      </c>
      <c r="O945" s="30" t="str">
        <f t="shared" si="87"/>
        <v>13</v>
      </c>
      <c r="P945" s="30" t="str">
        <f t="shared" si="88"/>
        <v>0</v>
      </c>
      <c r="Q945" s="31">
        <f t="shared" si="89"/>
        <v>780</v>
      </c>
      <c r="R945" s="31">
        <f t="shared" si="90"/>
        <v>13</v>
      </c>
      <c r="U945" s="28"/>
      <c r="V945" s="28"/>
      <c r="W945" s="8"/>
      <c r="X945" s="6"/>
    </row>
    <row r="946" spans="1:24">
      <c r="A946" s="32">
        <v>45444</v>
      </c>
      <c r="B946" s="1" t="str">
        <f t="shared" si="85"/>
        <v>junio</v>
      </c>
      <c r="C946" t="s">
        <v>105</v>
      </c>
      <c r="D946" t="s">
        <v>106</v>
      </c>
      <c r="E946" t="str">
        <f>+VLOOKUP(F946,'[1]DIVIPOLA MPIO'!$A$5:$B$1125,2,0)</f>
        <v>Tolima</v>
      </c>
      <c r="F946" t="s">
        <v>149</v>
      </c>
      <c r="G946" t="s">
        <v>150</v>
      </c>
      <c r="H946" t="s">
        <v>111</v>
      </c>
      <c r="I946" t="s">
        <v>92</v>
      </c>
      <c r="J946" t="s">
        <v>16</v>
      </c>
      <c r="K946" s="2">
        <v>12</v>
      </c>
      <c r="L946" s="2">
        <v>75</v>
      </c>
      <c r="M946" s="16">
        <v>300</v>
      </c>
      <c r="N946" s="29">
        <f t="shared" si="86"/>
        <v>3</v>
      </c>
      <c r="O946" s="30" t="str">
        <f t="shared" si="87"/>
        <v>30</v>
      </c>
      <c r="P946" s="30" t="str">
        <f t="shared" si="88"/>
        <v>0</v>
      </c>
      <c r="Q946" s="31">
        <f t="shared" si="89"/>
        <v>1800</v>
      </c>
      <c r="R946" s="31">
        <f t="shared" si="90"/>
        <v>30</v>
      </c>
      <c r="U946" s="28"/>
      <c r="V946" s="28"/>
      <c r="W946" s="8"/>
      <c r="X946" s="6"/>
    </row>
    <row r="947" spans="1:24">
      <c r="A947" s="32">
        <v>45444</v>
      </c>
      <c r="B947" s="1" t="str">
        <f t="shared" si="85"/>
        <v>junio</v>
      </c>
      <c r="C947" t="s">
        <v>105</v>
      </c>
      <c r="D947" t="s">
        <v>106</v>
      </c>
      <c r="E947" t="str">
        <f>+VLOOKUP(F947,'[1]DIVIPOLA MPIO'!$A$5:$B$1125,2,0)</f>
        <v>Tolima</v>
      </c>
      <c r="F947" t="s">
        <v>149</v>
      </c>
      <c r="G947" t="s">
        <v>150</v>
      </c>
      <c r="H947" t="s">
        <v>111</v>
      </c>
      <c r="I947" t="s">
        <v>92</v>
      </c>
      <c r="J947" t="s">
        <v>123</v>
      </c>
      <c r="K947" s="2">
        <v>4</v>
      </c>
      <c r="L947" s="2">
        <v>25</v>
      </c>
      <c r="M947" s="16">
        <v>100</v>
      </c>
      <c r="N947" s="29">
        <f t="shared" si="86"/>
        <v>3</v>
      </c>
      <c r="O947" s="30" t="str">
        <f t="shared" si="87"/>
        <v>10</v>
      </c>
      <c r="P947" s="30" t="str">
        <f t="shared" si="88"/>
        <v>0</v>
      </c>
      <c r="Q947" s="31">
        <f t="shared" si="89"/>
        <v>600</v>
      </c>
      <c r="R947" s="31">
        <f t="shared" si="90"/>
        <v>10</v>
      </c>
      <c r="U947" s="28"/>
      <c r="V947" s="28"/>
      <c r="W947" s="8"/>
      <c r="X947" s="6"/>
    </row>
    <row r="948" spans="1:24">
      <c r="A948" s="32">
        <v>45444</v>
      </c>
      <c r="B948" s="1" t="str">
        <f t="shared" si="85"/>
        <v>junio</v>
      </c>
      <c r="C948" t="s">
        <v>346</v>
      </c>
      <c r="D948" t="s">
        <v>347</v>
      </c>
      <c r="E948" t="str">
        <f>+VLOOKUP(F948,'[1]DIVIPOLA MPIO'!$A$5:$B$1125,2,0)</f>
        <v>Casanare</v>
      </c>
      <c r="F948" t="s">
        <v>463</v>
      </c>
      <c r="G948" t="s">
        <v>348</v>
      </c>
      <c r="H948" t="s">
        <v>374</v>
      </c>
      <c r="I948" t="s">
        <v>15</v>
      </c>
      <c r="J948" t="s">
        <v>16</v>
      </c>
      <c r="K948" s="2">
        <v>7</v>
      </c>
      <c r="L948" s="2">
        <v>1350</v>
      </c>
      <c r="M948" s="16">
        <v>2230</v>
      </c>
      <c r="N948" s="29">
        <f t="shared" si="86"/>
        <v>4</v>
      </c>
      <c r="O948" s="30" t="str">
        <f t="shared" si="87"/>
        <v>22</v>
      </c>
      <c r="P948" s="30" t="str">
        <f t="shared" si="88"/>
        <v>30</v>
      </c>
      <c r="Q948" s="31">
        <f t="shared" si="89"/>
        <v>1350</v>
      </c>
      <c r="R948" s="31">
        <f t="shared" si="90"/>
        <v>22.5</v>
      </c>
      <c r="U948" s="28"/>
      <c r="V948" s="28"/>
      <c r="W948" s="8"/>
      <c r="X948" s="6"/>
    </row>
    <row r="949" spans="1:24">
      <c r="A949" s="32">
        <v>45444</v>
      </c>
      <c r="B949" s="1" t="str">
        <f t="shared" si="85"/>
        <v>junio</v>
      </c>
      <c r="C949" t="s">
        <v>346</v>
      </c>
      <c r="D949" t="s">
        <v>347</v>
      </c>
      <c r="E949" t="str">
        <f>+VLOOKUP(F949,'[1]DIVIPOLA MPIO'!$A$5:$B$1125,2,0)</f>
        <v>Casanare</v>
      </c>
      <c r="F949" t="s">
        <v>463</v>
      </c>
      <c r="G949" t="s">
        <v>348</v>
      </c>
      <c r="H949" t="s">
        <v>375</v>
      </c>
      <c r="I949" t="s">
        <v>15</v>
      </c>
      <c r="J949" t="s">
        <v>16</v>
      </c>
      <c r="K949" s="2">
        <v>7</v>
      </c>
      <c r="L949" s="2">
        <v>1300</v>
      </c>
      <c r="M949" s="16">
        <v>2140</v>
      </c>
      <c r="N949" s="29">
        <f t="shared" si="86"/>
        <v>4</v>
      </c>
      <c r="O949" s="30" t="str">
        <f t="shared" si="87"/>
        <v>21</v>
      </c>
      <c r="P949" s="30" t="str">
        <f t="shared" si="88"/>
        <v>40</v>
      </c>
      <c r="Q949" s="31">
        <f t="shared" si="89"/>
        <v>1300</v>
      </c>
      <c r="R949" s="31">
        <f t="shared" si="90"/>
        <v>21.666666666666668</v>
      </c>
      <c r="U949" s="28"/>
      <c r="V949" s="28"/>
      <c r="W949" s="8"/>
      <c r="X949" s="6"/>
    </row>
    <row r="950" spans="1:24">
      <c r="A950" s="32">
        <v>45444</v>
      </c>
      <c r="B950" s="1" t="str">
        <f t="shared" si="85"/>
        <v>junio</v>
      </c>
      <c r="C950" t="s">
        <v>275</v>
      </c>
      <c r="D950" t="s">
        <v>276</v>
      </c>
      <c r="E950" t="str">
        <f>+VLOOKUP(F950,'[1]DIVIPOLA MPIO'!$A$5:$B$1125,2,0)</f>
        <v>Casanare</v>
      </c>
      <c r="F950" t="s">
        <v>201</v>
      </c>
      <c r="G950" t="s">
        <v>277</v>
      </c>
      <c r="H950" t="s">
        <v>279</v>
      </c>
      <c r="I950" t="s">
        <v>15</v>
      </c>
      <c r="J950" t="s">
        <v>16</v>
      </c>
      <c r="K950" s="2">
        <v>206</v>
      </c>
      <c r="L950" s="2">
        <v>3988</v>
      </c>
      <c r="M950" s="16">
        <v>5141</v>
      </c>
      <c r="N950" s="29">
        <f t="shared" si="86"/>
        <v>4</v>
      </c>
      <c r="O950" s="30" t="str">
        <f t="shared" si="87"/>
        <v>51</v>
      </c>
      <c r="P950" s="30" t="str">
        <f t="shared" si="88"/>
        <v>41</v>
      </c>
      <c r="Q950" s="31">
        <f t="shared" si="89"/>
        <v>3101</v>
      </c>
      <c r="R950" s="31">
        <f t="shared" si="90"/>
        <v>51.68333333333333</v>
      </c>
      <c r="U950" s="28"/>
      <c r="V950" s="28"/>
      <c r="W950" s="8"/>
      <c r="X950" s="6"/>
    </row>
    <row r="951" spans="1:24">
      <c r="A951" s="32">
        <v>45444</v>
      </c>
      <c r="B951" s="1" t="str">
        <f t="shared" si="85"/>
        <v>junio</v>
      </c>
      <c r="C951" t="s">
        <v>275</v>
      </c>
      <c r="D951" t="s">
        <v>276</v>
      </c>
      <c r="E951" t="str">
        <f>+VLOOKUP(F951,'[1]DIVIPOLA MPIO'!$A$5:$B$1125,2,0)</f>
        <v>Casanare</v>
      </c>
      <c r="F951" t="s">
        <v>201</v>
      </c>
      <c r="G951" t="s">
        <v>277</v>
      </c>
      <c r="H951" t="s">
        <v>280</v>
      </c>
      <c r="I951" t="s">
        <v>15</v>
      </c>
      <c r="J951" t="s">
        <v>16</v>
      </c>
      <c r="K951" s="2">
        <v>88</v>
      </c>
      <c r="L951" s="2">
        <v>3895</v>
      </c>
      <c r="M951" s="16">
        <v>2212</v>
      </c>
      <c r="N951" s="29">
        <f t="shared" si="86"/>
        <v>4</v>
      </c>
      <c r="O951" s="30" t="str">
        <f t="shared" si="87"/>
        <v>22</v>
      </c>
      <c r="P951" s="30" t="str">
        <f t="shared" si="88"/>
        <v>12</v>
      </c>
      <c r="Q951" s="31">
        <f t="shared" si="89"/>
        <v>1332</v>
      </c>
      <c r="R951" s="31">
        <f t="shared" si="90"/>
        <v>22.2</v>
      </c>
      <c r="U951" s="28"/>
      <c r="V951" s="28"/>
      <c r="W951" s="8"/>
      <c r="X951" s="6"/>
    </row>
    <row r="952" spans="1:24">
      <c r="A952" s="32">
        <v>45444</v>
      </c>
      <c r="B952" s="1" t="str">
        <f t="shared" si="85"/>
        <v>junio</v>
      </c>
      <c r="C952" t="s">
        <v>151</v>
      </c>
      <c r="D952" t="s">
        <v>152</v>
      </c>
      <c r="E952" t="str">
        <f>+VLOOKUP(F952,'[1]DIVIPOLA MPIO'!$A$5:$B$1125,2,0)</f>
        <v>Casanare</v>
      </c>
      <c r="F952" t="s">
        <v>458</v>
      </c>
      <c r="G952" t="s">
        <v>154</v>
      </c>
      <c r="H952" t="s">
        <v>350</v>
      </c>
      <c r="I952" t="s">
        <v>15</v>
      </c>
      <c r="J952" t="s">
        <v>16</v>
      </c>
      <c r="K952" s="2">
        <v>17</v>
      </c>
      <c r="L952" s="2">
        <v>4380</v>
      </c>
      <c r="M952" s="16">
        <v>73</v>
      </c>
      <c r="N952" s="29">
        <f t="shared" si="86"/>
        <v>2</v>
      </c>
      <c r="O952" s="30" t="str">
        <f t="shared" si="87"/>
        <v>73</v>
      </c>
      <c r="P952" s="30">
        <f t="shared" si="88"/>
        <v>0</v>
      </c>
      <c r="Q952" s="31">
        <f t="shared" si="89"/>
        <v>4380</v>
      </c>
      <c r="R952" s="31">
        <f t="shared" si="90"/>
        <v>73</v>
      </c>
      <c r="U952" s="28"/>
      <c r="V952" s="28"/>
      <c r="W952" s="8"/>
      <c r="X952" s="6"/>
    </row>
    <row r="953" spans="1:24">
      <c r="A953" s="32">
        <v>45444</v>
      </c>
      <c r="B953" s="1" t="str">
        <f t="shared" si="85"/>
        <v>junio</v>
      </c>
      <c r="C953" t="s">
        <v>151</v>
      </c>
      <c r="D953" t="s">
        <v>152</v>
      </c>
      <c r="E953" t="str">
        <f>+VLOOKUP(F953,'[1]DIVIPOLA MPIO'!$A$5:$B$1125,2,0)</f>
        <v>Casanare</v>
      </c>
      <c r="F953" t="s">
        <v>458</v>
      </c>
      <c r="G953" t="s">
        <v>154</v>
      </c>
      <c r="H953" t="s">
        <v>155</v>
      </c>
      <c r="I953" t="s">
        <v>15</v>
      </c>
      <c r="J953" t="s">
        <v>16</v>
      </c>
      <c r="K953" s="2">
        <v>13</v>
      </c>
      <c r="L953" s="2">
        <v>2400</v>
      </c>
      <c r="M953" s="16">
        <v>40</v>
      </c>
      <c r="N953" s="29">
        <f t="shared" si="86"/>
        <v>2</v>
      </c>
      <c r="O953" s="30" t="str">
        <f t="shared" si="87"/>
        <v>40</v>
      </c>
      <c r="P953" s="30">
        <f t="shared" si="88"/>
        <v>0</v>
      </c>
      <c r="Q953" s="31">
        <f t="shared" si="89"/>
        <v>2400</v>
      </c>
      <c r="R953" s="31">
        <f t="shared" si="90"/>
        <v>40</v>
      </c>
      <c r="U953" s="28"/>
      <c r="V953" s="28"/>
      <c r="W953" s="8"/>
      <c r="X953" s="6"/>
    </row>
    <row r="954" spans="1:24">
      <c r="A954" s="32">
        <v>45444</v>
      </c>
      <c r="B954" s="1" t="str">
        <f t="shared" si="85"/>
        <v>junio</v>
      </c>
      <c r="C954" t="s">
        <v>151</v>
      </c>
      <c r="D954" t="s">
        <v>152</v>
      </c>
      <c r="E954" t="str">
        <f>+VLOOKUP(F954,'[1]DIVIPOLA MPIO'!$A$5:$B$1125,2,0)</f>
        <v>Casanare</v>
      </c>
      <c r="F954" t="s">
        <v>458</v>
      </c>
      <c r="G954" t="s">
        <v>154</v>
      </c>
      <c r="H954" t="s">
        <v>351</v>
      </c>
      <c r="I954" t="s">
        <v>157</v>
      </c>
      <c r="J954" t="s">
        <v>16</v>
      </c>
      <c r="K954" s="2">
        <v>16</v>
      </c>
      <c r="L954" s="2">
        <v>2760</v>
      </c>
      <c r="M954" s="16">
        <v>46</v>
      </c>
      <c r="N954" s="29">
        <f t="shared" si="86"/>
        <v>2</v>
      </c>
      <c r="O954" s="30" t="str">
        <f t="shared" si="87"/>
        <v>46</v>
      </c>
      <c r="P954" s="30">
        <f t="shared" si="88"/>
        <v>0</v>
      </c>
      <c r="Q954" s="31">
        <f t="shared" si="89"/>
        <v>2760</v>
      </c>
      <c r="R954" s="31">
        <f t="shared" si="90"/>
        <v>46</v>
      </c>
      <c r="U954" s="28"/>
      <c r="V954" s="28"/>
      <c r="W954" s="8"/>
      <c r="X954" s="6"/>
    </row>
    <row r="955" spans="1:24">
      <c r="A955" s="32">
        <v>45444</v>
      </c>
      <c r="B955" s="1" t="str">
        <f t="shared" si="85"/>
        <v>junio</v>
      </c>
      <c r="C955" t="s">
        <v>151</v>
      </c>
      <c r="D955" t="s">
        <v>152</v>
      </c>
      <c r="E955" t="str">
        <f>+VLOOKUP(F955,'[1]DIVIPOLA MPIO'!$A$5:$B$1125,2,0)</f>
        <v>Casanare</v>
      </c>
      <c r="F955" t="s">
        <v>458</v>
      </c>
      <c r="G955" t="s">
        <v>154</v>
      </c>
      <c r="H955" t="s">
        <v>406</v>
      </c>
      <c r="I955" t="s">
        <v>264</v>
      </c>
      <c r="J955" t="s">
        <v>16</v>
      </c>
      <c r="K955" s="2">
        <v>15</v>
      </c>
      <c r="L955" s="2">
        <v>2790</v>
      </c>
      <c r="M955" s="16">
        <v>4630</v>
      </c>
      <c r="N955" s="29">
        <f t="shared" si="86"/>
        <v>4</v>
      </c>
      <c r="O955" s="30" t="str">
        <f t="shared" si="87"/>
        <v>46</v>
      </c>
      <c r="P955" s="30" t="str">
        <f t="shared" si="88"/>
        <v>30</v>
      </c>
      <c r="Q955" s="31">
        <f t="shared" si="89"/>
        <v>2790</v>
      </c>
      <c r="R955" s="31">
        <f t="shared" si="90"/>
        <v>46.5</v>
      </c>
      <c r="U955" s="28"/>
      <c r="V955" s="28"/>
      <c r="W955" s="8"/>
      <c r="X955" s="6"/>
    </row>
    <row r="956" spans="1:24">
      <c r="A956" s="32">
        <v>45444</v>
      </c>
      <c r="B956" s="1" t="str">
        <f t="shared" si="85"/>
        <v>junio</v>
      </c>
      <c r="C956" t="s">
        <v>151</v>
      </c>
      <c r="D956" t="s">
        <v>152</v>
      </c>
      <c r="E956" t="str">
        <f>+VLOOKUP(F956,'[1]DIVIPOLA MPIO'!$A$5:$B$1125,2,0)</f>
        <v>Casanare</v>
      </c>
      <c r="F956" t="s">
        <v>458</v>
      </c>
      <c r="G956" t="s">
        <v>154</v>
      </c>
      <c r="H956" t="s">
        <v>156</v>
      </c>
      <c r="I956" t="s">
        <v>157</v>
      </c>
      <c r="J956" t="s">
        <v>16</v>
      </c>
      <c r="K956" s="2">
        <v>10</v>
      </c>
      <c r="L956" s="2">
        <v>2640</v>
      </c>
      <c r="M956" s="16">
        <v>44</v>
      </c>
      <c r="N956" s="29">
        <f t="shared" si="86"/>
        <v>2</v>
      </c>
      <c r="O956" s="30" t="str">
        <f t="shared" si="87"/>
        <v>44</v>
      </c>
      <c r="P956" s="30">
        <f t="shared" si="88"/>
        <v>0</v>
      </c>
      <c r="Q956" s="31">
        <f t="shared" si="89"/>
        <v>2640</v>
      </c>
      <c r="R956" s="31">
        <f t="shared" si="90"/>
        <v>44</v>
      </c>
      <c r="U956" s="28"/>
      <c r="V956" s="28"/>
      <c r="W956" s="8"/>
      <c r="X956" s="6"/>
    </row>
    <row r="957" spans="1:24">
      <c r="A957" s="32">
        <v>45444</v>
      </c>
      <c r="B957" s="1" t="str">
        <f t="shared" si="85"/>
        <v>junio</v>
      </c>
      <c r="C957" t="s">
        <v>151</v>
      </c>
      <c r="D957" t="s">
        <v>152</v>
      </c>
      <c r="E957" t="str">
        <f>+VLOOKUP(F957,'[1]DIVIPOLA MPIO'!$A$5:$B$1125,2,0)</f>
        <v>Meta</v>
      </c>
      <c r="F957" t="s">
        <v>456</v>
      </c>
      <c r="G957" t="s">
        <v>154</v>
      </c>
      <c r="H957" t="s">
        <v>352</v>
      </c>
      <c r="I957" t="s">
        <v>15</v>
      </c>
      <c r="J957" t="s">
        <v>16</v>
      </c>
      <c r="K957" s="2">
        <v>13</v>
      </c>
      <c r="L957" s="2">
        <v>2130</v>
      </c>
      <c r="M957" s="16">
        <v>3530</v>
      </c>
      <c r="N957" s="29">
        <f t="shared" si="86"/>
        <v>4</v>
      </c>
      <c r="O957" s="30" t="str">
        <f t="shared" si="87"/>
        <v>35</v>
      </c>
      <c r="P957" s="30" t="str">
        <f t="shared" si="88"/>
        <v>30</v>
      </c>
      <c r="Q957" s="31">
        <f t="shared" si="89"/>
        <v>2130</v>
      </c>
      <c r="R957" s="31">
        <f t="shared" si="90"/>
        <v>35.5</v>
      </c>
      <c r="U957" s="28"/>
      <c r="V957" s="28"/>
      <c r="W957" s="8"/>
      <c r="X957" s="6"/>
    </row>
    <row r="958" spans="1:24">
      <c r="A958" s="32">
        <v>45444</v>
      </c>
      <c r="B958" s="1" t="str">
        <f t="shared" si="85"/>
        <v>junio</v>
      </c>
      <c r="C958" t="s">
        <v>151</v>
      </c>
      <c r="D958" t="s">
        <v>152</v>
      </c>
      <c r="E958" t="str">
        <f>+VLOOKUP(F958,'[1]DIVIPOLA MPIO'!$A$5:$B$1125,2,0)</f>
        <v>Meta</v>
      </c>
      <c r="F958" t="s">
        <v>456</v>
      </c>
      <c r="G958" t="s">
        <v>159</v>
      </c>
      <c r="H958" t="s">
        <v>160</v>
      </c>
      <c r="I958" t="s">
        <v>15</v>
      </c>
      <c r="J958" t="s">
        <v>16</v>
      </c>
      <c r="K958" s="2">
        <v>14</v>
      </c>
      <c r="L958" s="2">
        <v>3870</v>
      </c>
      <c r="M958" s="16">
        <v>6430</v>
      </c>
      <c r="N958" s="29">
        <f t="shared" si="86"/>
        <v>4</v>
      </c>
      <c r="O958" s="30" t="str">
        <f t="shared" si="87"/>
        <v>64</v>
      </c>
      <c r="P958" s="30" t="str">
        <f t="shared" si="88"/>
        <v>30</v>
      </c>
      <c r="Q958" s="31">
        <f t="shared" si="89"/>
        <v>3870</v>
      </c>
      <c r="R958" s="31">
        <f t="shared" si="90"/>
        <v>64.5</v>
      </c>
      <c r="U958" s="28"/>
      <c r="V958" s="28"/>
      <c r="W958" s="8"/>
      <c r="X958" s="6"/>
    </row>
    <row r="959" spans="1:24">
      <c r="A959" s="32">
        <v>45444</v>
      </c>
      <c r="B959" s="1" t="str">
        <f t="shared" si="85"/>
        <v>junio</v>
      </c>
      <c r="C959" t="s">
        <v>151</v>
      </c>
      <c r="D959" t="s">
        <v>152</v>
      </c>
      <c r="E959" t="str">
        <f>+VLOOKUP(F959,'[1]DIVIPOLA MPIO'!$A$5:$B$1125,2,0)</f>
        <v>Meta</v>
      </c>
      <c r="F959" t="s">
        <v>456</v>
      </c>
      <c r="G959" t="s">
        <v>159</v>
      </c>
      <c r="H959" t="s">
        <v>161</v>
      </c>
      <c r="I959" t="s">
        <v>15</v>
      </c>
      <c r="J959" t="s">
        <v>16</v>
      </c>
      <c r="K959" s="2">
        <v>18</v>
      </c>
      <c r="L959" s="2">
        <v>4590</v>
      </c>
      <c r="M959" s="16">
        <v>7630</v>
      </c>
      <c r="N959" s="29">
        <f t="shared" si="86"/>
        <v>4</v>
      </c>
      <c r="O959" s="30" t="str">
        <f t="shared" si="87"/>
        <v>76</v>
      </c>
      <c r="P959" s="30" t="str">
        <f t="shared" si="88"/>
        <v>30</v>
      </c>
      <c r="Q959" s="31">
        <f t="shared" si="89"/>
        <v>4590</v>
      </c>
      <c r="R959" s="31">
        <f t="shared" si="90"/>
        <v>76.5</v>
      </c>
      <c r="U959" s="28"/>
      <c r="V959" s="28"/>
      <c r="W959" s="8"/>
      <c r="X959" s="6"/>
    </row>
    <row r="960" spans="1:24">
      <c r="A960" s="32">
        <v>45444</v>
      </c>
      <c r="B960" s="1" t="str">
        <f t="shared" si="85"/>
        <v>junio</v>
      </c>
      <c r="C960" t="s">
        <v>162</v>
      </c>
      <c r="D960" t="s">
        <v>163</v>
      </c>
      <c r="E960" t="str">
        <f>+VLOOKUP(F960,'[1]DIVIPOLA MPIO'!$A$5:$B$1125,2,0)</f>
        <v>Arauca</v>
      </c>
      <c r="F960" t="s">
        <v>510</v>
      </c>
      <c r="G960" t="s">
        <v>165</v>
      </c>
      <c r="H960" t="s">
        <v>166</v>
      </c>
      <c r="I960" t="s">
        <v>15</v>
      </c>
      <c r="J960" t="s">
        <v>16</v>
      </c>
      <c r="K960" s="2">
        <v>3</v>
      </c>
      <c r="L960" s="2">
        <v>105</v>
      </c>
      <c r="M960" s="16">
        <v>145</v>
      </c>
      <c r="N960" s="29">
        <f t="shared" si="86"/>
        <v>3</v>
      </c>
      <c r="O960" s="30" t="str">
        <f t="shared" si="87"/>
        <v>14</v>
      </c>
      <c r="P960" s="30" t="str">
        <f t="shared" si="88"/>
        <v>5</v>
      </c>
      <c r="Q960" s="31">
        <f t="shared" si="89"/>
        <v>845</v>
      </c>
      <c r="R960" s="31">
        <f t="shared" si="90"/>
        <v>14.083333333333334</v>
      </c>
      <c r="U960" s="28"/>
      <c r="V960" s="28"/>
      <c r="W960" s="8"/>
      <c r="X960" s="6"/>
    </row>
    <row r="961" spans="1:24">
      <c r="A961" s="32">
        <v>45444</v>
      </c>
      <c r="B961" s="1" t="str">
        <f t="shared" si="85"/>
        <v>junio</v>
      </c>
      <c r="C961" t="s">
        <v>167</v>
      </c>
      <c r="D961" t="s">
        <v>168</v>
      </c>
      <c r="E961" t="str">
        <f>+VLOOKUP(F961,'[1]DIVIPOLA MPIO'!$A$5:$B$1125,2,0)</f>
        <v>Casanare</v>
      </c>
      <c r="F961" t="s">
        <v>338</v>
      </c>
      <c r="G961" t="s">
        <v>353</v>
      </c>
      <c r="H961" t="s">
        <v>376</v>
      </c>
      <c r="I961" t="s">
        <v>92</v>
      </c>
      <c r="J961" t="s">
        <v>16</v>
      </c>
      <c r="K961" s="2">
        <v>453</v>
      </c>
      <c r="L961" s="2">
        <v>6900</v>
      </c>
      <c r="M961" s="16">
        <v>75</v>
      </c>
      <c r="N961" s="29">
        <f t="shared" si="86"/>
        <v>2</v>
      </c>
      <c r="O961" s="30" t="str">
        <f t="shared" si="87"/>
        <v>75</v>
      </c>
      <c r="P961" s="30">
        <f t="shared" si="88"/>
        <v>0</v>
      </c>
      <c r="Q961" s="31">
        <f t="shared" si="89"/>
        <v>4500</v>
      </c>
      <c r="R961" s="31">
        <f t="shared" si="90"/>
        <v>75</v>
      </c>
      <c r="U961" s="28"/>
      <c r="V961" s="28"/>
      <c r="W961" s="8"/>
      <c r="X961" s="6"/>
    </row>
    <row r="962" spans="1:24">
      <c r="A962" s="32">
        <v>45444</v>
      </c>
      <c r="B962" s="1" t="str">
        <f t="shared" si="85"/>
        <v>junio</v>
      </c>
      <c r="C962" t="s">
        <v>167</v>
      </c>
      <c r="D962" t="s">
        <v>168</v>
      </c>
      <c r="E962" t="str">
        <f>+VLOOKUP(F962,'[1]DIVIPOLA MPIO'!$A$5:$B$1125,2,0)</f>
        <v>Casanare</v>
      </c>
      <c r="F962" t="s">
        <v>338</v>
      </c>
      <c r="G962" t="s">
        <v>353</v>
      </c>
      <c r="H962" t="s">
        <v>355</v>
      </c>
      <c r="I962" t="s">
        <v>92</v>
      </c>
      <c r="J962" t="s">
        <v>16</v>
      </c>
      <c r="K962" s="2">
        <v>43</v>
      </c>
      <c r="L962" s="2">
        <v>602</v>
      </c>
      <c r="M962" s="16">
        <v>11</v>
      </c>
      <c r="N962" s="29">
        <f t="shared" si="86"/>
        <v>2</v>
      </c>
      <c r="O962" s="30" t="str">
        <f t="shared" si="87"/>
        <v>11</v>
      </c>
      <c r="P962" s="30">
        <f t="shared" si="88"/>
        <v>0</v>
      </c>
      <c r="Q962" s="31">
        <f t="shared" si="89"/>
        <v>660</v>
      </c>
      <c r="R962" s="31">
        <f t="shared" si="90"/>
        <v>11</v>
      </c>
      <c r="U962" s="28"/>
      <c r="V962" s="28"/>
      <c r="W962" s="8"/>
      <c r="X962" s="6"/>
    </row>
    <row r="963" spans="1:24">
      <c r="A963" s="32">
        <v>45444</v>
      </c>
      <c r="B963" s="1" t="str">
        <f t="shared" ref="B963:B1026" si="91">TEXT(A963,"mmmm")</f>
        <v>junio</v>
      </c>
      <c r="C963" t="s">
        <v>167</v>
      </c>
      <c r="D963" t="s">
        <v>168</v>
      </c>
      <c r="E963" t="str">
        <f>+VLOOKUP(F963,'[1]DIVIPOLA MPIO'!$A$5:$B$1125,2,0)</f>
        <v>Casanare</v>
      </c>
      <c r="F963" t="s">
        <v>338</v>
      </c>
      <c r="G963" t="s">
        <v>353</v>
      </c>
      <c r="H963" t="s">
        <v>354</v>
      </c>
      <c r="I963" t="s">
        <v>15</v>
      </c>
      <c r="J963" t="s">
        <v>16</v>
      </c>
      <c r="K963" s="2">
        <v>334</v>
      </c>
      <c r="L963" s="2">
        <v>4668</v>
      </c>
      <c r="M963" s="16">
        <v>7430</v>
      </c>
      <c r="N963" s="29">
        <f t="shared" ref="N963:N1026" si="92">LEN($M963)</f>
        <v>4</v>
      </c>
      <c r="O963" s="30" t="str">
        <f t="shared" ref="O963:O1026" si="93">IF(N963="1",$M963,IF(N963=2,LEFT($M963,2),LEFT($M963,2)))</f>
        <v>74</v>
      </c>
      <c r="P963" s="30" t="str">
        <f t="shared" ref="P963:P1026" si="94">IF(N963&lt;=2,0,MID($M963,3,3))</f>
        <v>30</v>
      </c>
      <c r="Q963" s="31">
        <f t="shared" ref="Q963:Q1026" si="95">(O963*60)+P963</f>
        <v>4470</v>
      </c>
      <c r="R963" s="31">
        <f t="shared" ref="R963:R1026" si="96">+Q963/60</f>
        <v>74.5</v>
      </c>
      <c r="U963" s="28"/>
      <c r="V963" s="28"/>
      <c r="W963" s="8"/>
      <c r="X963" s="6"/>
    </row>
    <row r="964" spans="1:24">
      <c r="A964" s="32">
        <v>45444</v>
      </c>
      <c r="B964" s="1" t="str">
        <f t="shared" si="91"/>
        <v>junio</v>
      </c>
      <c r="C964" t="s">
        <v>167</v>
      </c>
      <c r="D964" t="s">
        <v>168</v>
      </c>
      <c r="E964" t="str">
        <f>+VLOOKUP(F964,'[1]DIVIPOLA MPIO'!$A$5:$B$1125,2,0)</f>
        <v>Casanare</v>
      </c>
      <c r="F964" t="s">
        <v>338</v>
      </c>
      <c r="G964" t="s">
        <v>353</v>
      </c>
      <c r="H964" t="s">
        <v>171</v>
      </c>
      <c r="I964" t="s">
        <v>92</v>
      </c>
      <c r="J964" t="s">
        <v>16</v>
      </c>
      <c r="K964" s="2">
        <v>456</v>
      </c>
      <c r="L964" s="2">
        <v>7100</v>
      </c>
      <c r="M964" s="16">
        <v>75</v>
      </c>
      <c r="N964" s="29">
        <f t="shared" si="92"/>
        <v>2</v>
      </c>
      <c r="O964" s="30" t="str">
        <f t="shared" si="93"/>
        <v>75</v>
      </c>
      <c r="P964" s="30">
        <f t="shared" si="94"/>
        <v>0</v>
      </c>
      <c r="Q964" s="31">
        <f t="shared" si="95"/>
        <v>4500</v>
      </c>
      <c r="R964" s="31">
        <f t="shared" si="96"/>
        <v>75</v>
      </c>
      <c r="U964" s="28"/>
      <c r="V964" s="28"/>
      <c r="W964" s="8"/>
      <c r="X964" s="6"/>
    </row>
    <row r="965" spans="1:24">
      <c r="A965" s="32">
        <v>45444</v>
      </c>
      <c r="B965" s="1" t="str">
        <f t="shared" si="91"/>
        <v>junio</v>
      </c>
      <c r="C965" t="s">
        <v>167</v>
      </c>
      <c r="D965" t="s">
        <v>168</v>
      </c>
      <c r="E965" t="str">
        <f>+VLOOKUP(F965,'[1]DIVIPOLA MPIO'!$A$5:$B$1125,2,0)</f>
        <v>Casanare</v>
      </c>
      <c r="F965" t="s">
        <v>338</v>
      </c>
      <c r="G965" t="s">
        <v>353</v>
      </c>
      <c r="H965" t="s">
        <v>377</v>
      </c>
      <c r="I965" t="s">
        <v>15</v>
      </c>
      <c r="J965" t="s">
        <v>16</v>
      </c>
      <c r="K965" s="2">
        <v>351</v>
      </c>
      <c r="L965" s="2">
        <v>4913</v>
      </c>
      <c r="M965" s="16">
        <v>75</v>
      </c>
      <c r="N965" s="29">
        <f t="shared" si="92"/>
        <v>2</v>
      </c>
      <c r="O965" s="30" t="str">
        <f t="shared" si="93"/>
        <v>75</v>
      </c>
      <c r="P965" s="30">
        <f t="shared" si="94"/>
        <v>0</v>
      </c>
      <c r="Q965" s="31">
        <f t="shared" si="95"/>
        <v>4500</v>
      </c>
      <c r="R965" s="31">
        <f t="shared" si="96"/>
        <v>75</v>
      </c>
      <c r="U965" s="28"/>
      <c r="V965" s="28"/>
      <c r="W965" s="8"/>
      <c r="X965" s="6"/>
    </row>
    <row r="966" spans="1:24">
      <c r="A966" s="32">
        <v>45444</v>
      </c>
      <c r="B966" s="1" t="str">
        <f t="shared" si="91"/>
        <v>junio</v>
      </c>
      <c r="C966" t="s">
        <v>167</v>
      </c>
      <c r="D966" t="s">
        <v>168</v>
      </c>
      <c r="E966" t="str">
        <f>+VLOOKUP(F966,'[1]DIVIPOLA MPIO'!$A$5:$B$1125,2,0)</f>
        <v>Meta</v>
      </c>
      <c r="F966" t="s">
        <v>169</v>
      </c>
      <c r="G966" t="s">
        <v>170</v>
      </c>
      <c r="H966" t="s">
        <v>355</v>
      </c>
      <c r="I966" t="s">
        <v>92</v>
      </c>
      <c r="J966" t="s">
        <v>16</v>
      </c>
      <c r="K966" s="2">
        <v>292</v>
      </c>
      <c r="L966" s="2">
        <v>4078</v>
      </c>
      <c r="M966" s="16">
        <v>61</v>
      </c>
      <c r="N966" s="29">
        <f t="shared" si="92"/>
        <v>2</v>
      </c>
      <c r="O966" s="30" t="str">
        <f t="shared" si="93"/>
        <v>61</v>
      </c>
      <c r="P966" s="30">
        <f t="shared" si="94"/>
        <v>0</v>
      </c>
      <c r="Q966" s="31">
        <f t="shared" si="95"/>
        <v>3660</v>
      </c>
      <c r="R966" s="31">
        <f t="shared" si="96"/>
        <v>61</v>
      </c>
      <c r="U966" s="28"/>
      <c r="V966" s="28"/>
      <c r="W966" s="8"/>
      <c r="X966" s="6"/>
    </row>
    <row r="967" spans="1:24">
      <c r="A967" s="32">
        <v>45444</v>
      </c>
      <c r="B967" s="1" t="str">
        <f t="shared" si="91"/>
        <v>junio</v>
      </c>
      <c r="C967" t="s">
        <v>356</v>
      </c>
      <c r="D967" t="s">
        <v>357</v>
      </c>
      <c r="E967" t="str">
        <f>+VLOOKUP(F967,'[1]DIVIPOLA MPIO'!$A$5:$B$1125,2,0)</f>
        <v>Meta</v>
      </c>
      <c r="F967" t="s">
        <v>358</v>
      </c>
      <c r="G967" t="s">
        <v>359</v>
      </c>
      <c r="H967" t="s">
        <v>360</v>
      </c>
      <c r="I967" t="s">
        <v>15</v>
      </c>
      <c r="J967" t="s">
        <v>16</v>
      </c>
      <c r="K967" s="2">
        <v>50</v>
      </c>
      <c r="L967" s="2">
        <v>2088</v>
      </c>
      <c r="M967" s="16">
        <v>21</v>
      </c>
      <c r="N967" s="29">
        <f t="shared" si="92"/>
        <v>2</v>
      </c>
      <c r="O967" s="30" t="str">
        <f t="shared" si="93"/>
        <v>21</v>
      </c>
      <c r="P967" s="30">
        <f t="shared" si="94"/>
        <v>0</v>
      </c>
      <c r="Q967" s="31">
        <f t="shared" si="95"/>
        <v>1260</v>
      </c>
      <c r="R967" s="31">
        <f t="shared" si="96"/>
        <v>21</v>
      </c>
      <c r="U967" s="28"/>
      <c r="V967" s="28"/>
      <c r="W967" s="8"/>
      <c r="X967" s="6"/>
    </row>
    <row r="968" spans="1:24">
      <c r="A968" s="32">
        <v>45444</v>
      </c>
      <c r="B968" s="1" t="str">
        <f t="shared" si="91"/>
        <v>junio</v>
      </c>
      <c r="C968" t="s">
        <v>356</v>
      </c>
      <c r="D968" t="s">
        <v>357</v>
      </c>
      <c r="E968" t="str">
        <f>+VLOOKUP(F968,'[1]DIVIPOLA MPIO'!$A$5:$B$1125,2,0)</f>
        <v>Meta</v>
      </c>
      <c r="F968" t="s">
        <v>456</v>
      </c>
      <c r="G968" t="s">
        <v>361</v>
      </c>
      <c r="H968" t="s">
        <v>360</v>
      </c>
      <c r="I968" t="s">
        <v>15</v>
      </c>
      <c r="J968" t="s">
        <v>16</v>
      </c>
      <c r="K968" s="2">
        <v>112</v>
      </c>
      <c r="L968" s="2">
        <v>5079</v>
      </c>
      <c r="M968" s="16">
        <v>47</v>
      </c>
      <c r="N968" s="29">
        <f t="shared" si="92"/>
        <v>2</v>
      </c>
      <c r="O968" s="30" t="str">
        <f t="shared" si="93"/>
        <v>47</v>
      </c>
      <c r="P968" s="30">
        <f t="shared" si="94"/>
        <v>0</v>
      </c>
      <c r="Q968" s="31">
        <f t="shared" si="95"/>
        <v>2820</v>
      </c>
      <c r="R968" s="31">
        <f t="shared" si="96"/>
        <v>47</v>
      </c>
      <c r="U968" s="28"/>
      <c r="V968" s="28"/>
      <c r="W968" s="8"/>
      <c r="X968" s="6"/>
    </row>
    <row r="969" spans="1:24">
      <c r="A969" s="32">
        <v>45444</v>
      </c>
      <c r="B969" s="1" t="str">
        <f t="shared" si="91"/>
        <v>junio</v>
      </c>
      <c r="C969" t="s">
        <v>281</v>
      </c>
      <c r="D969" t="s">
        <v>282</v>
      </c>
      <c r="E969" t="str">
        <f>+VLOOKUP(F969,'[1]DIVIPOLA MPIO'!$A$5:$B$1125,2,0)</f>
        <v>Casanare</v>
      </c>
      <c r="F969" t="s">
        <v>12</v>
      </c>
      <c r="G969" t="s">
        <v>378</v>
      </c>
      <c r="H969" t="s">
        <v>284</v>
      </c>
      <c r="I969" t="s">
        <v>15</v>
      </c>
      <c r="J969" t="s">
        <v>16</v>
      </c>
      <c r="K969" s="2">
        <v>5</v>
      </c>
      <c r="L969" s="2">
        <v>160</v>
      </c>
      <c r="M969" s="16">
        <v>4</v>
      </c>
      <c r="N969" s="29">
        <f t="shared" si="92"/>
        <v>1</v>
      </c>
      <c r="O969" s="30" t="str">
        <f t="shared" si="93"/>
        <v>4</v>
      </c>
      <c r="P969" s="30">
        <f t="shared" si="94"/>
        <v>0</v>
      </c>
      <c r="Q969" s="31">
        <f t="shared" si="95"/>
        <v>240</v>
      </c>
      <c r="R969" s="31">
        <f t="shared" si="96"/>
        <v>4</v>
      </c>
      <c r="U969" s="28"/>
      <c r="V969" s="28"/>
      <c r="W969" s="8"/>
      <c r="X969" s="6"/>
    </row>
    <row r="970" spans="1:24">
      <c r="A970" s="32">
        <v>45444</v>
      </c>
      <c r="B970" s="1" t="str">
        <f t="shared" si="91"/>
        <v>junio</v>
      </c>
      <c r="C970" t="s">
        <v>281</v>
      </c>
      <c r="D970" t="s">
        <v>282</v>
      </c>
      <c r="E970" t="str">
        <f>+VLOOKUP(F970,'[1]DIVIPOLA MPIO'!$A$5:$B$1125,2,0)</f>
        <v>Meta</v>
      </c>
      <c r="F970" t="s">
        <v>102</v>
      </c>
      <c r="G970" t="s">
        <v>379</v>
      </c>
      <c r="H970" t="s">
        <v>380</v>
      </c>
      <c r="I970" t="s">
        <v>15</v>
      </c>
      <c r="J970" t="s">
        <v>16</v>
      </c>
      <c r="K970" s="2">
        <v>1</v>
      </c>
      <c r="L970" s="2">
        <v>40</v>
      </c>
      <c r="M970" s="16">
        <v>1</v>
      </c>
      <c r="N970" s="29">
        <f t="shared" si="92"/>
        <v>1</v>
      </c>
      <c r="O970" s="30" t="str">
        <f t="shared" si="93"/>
        <v>1</v>
      </c>
      <c r="P970" s="30">
        <f t="shared" si="94"/>
        <v>0</v>
      </c>
      <c r="Q970" s="31">
        <f t="shared" si="95"/>
        <v>60</v>
      </c>
      <c r="R970" s="31">
        <f t="shared" si="96"/>
        <v>1</v>
      </c>
      <c r="U970" s="28"/>
      <c r="V970" s="28"/>
      <c r="W970" s="8"/>
      <c r="X970" s="6"/>
    </row>
    <row r="971" spans="1:24">
      <c r="A971" s="32">
        <v>45444</v>
      </c>
      <c r="B971" s="1" t="str">
        <f t="shared" si="91"/>
        <v>junio</v>
      </c>
      <c r="C971" t="s">
        <v>281</v>
      </c>
      <c r="D971" t="s">
        <v>282</v>
      </c>
      <c r="E971" t="str">
        <f>+VLOOKUP(F971,'[1]DIVIPOLA MPIO'!$A$5:$B$1125,2,0)</f>
        <v>Casanare</v>
      </c>
      <c r="F971" t="s">
        <v>463</v>
      </c>
      <c r="G971" t="s">
        <v>332</v>
      </c>
      <c r="H971" t="s">
        <v>381</v>
      </c>
      <c r="I971" t="s">
        <v>15</v>
      </c>
      <c r="J971" t="s">
        <v>16</v>
      </c>
      <c r="K971" s="2">
        <v>44</v>
      </c>
      <c r="L971" s="2">
        <v>1320</v>
      </c>
      <c r="M971" s="16">
        <v>33</v>
      </c>
      <c r="N971" s="29">
        <f t="shared" si="92"/>
        <v>2</v>
      </c>
      <c r="O971" s="30" t="str">
        <f t="shared" si="93"/>
        <v>33</v>
      </c>
      <c r="P971" s="30">
        <f t="shared" si="94"/>
        <v>0</v>
      </c>
      <c r="Q971" s="31">
        <f t="shared" si="95"/>
        <v>1980</v>
      </c>
      <c r="R971" s="31">
        <f t="shared" si="96"/>
        <v>33</v>
      </c>
      <c r="U971" s="28"/>
      <c r="V971" s="28"/>
      <c r="W971" s="8"/>
      <c r="X971" s="6"/>
    </row>
    <row r="972" spans="1:24">
      <c r="A972" s="32">
        <v>45444</v>
      </c>
      <c r="B972" s="1" t="str">
        <f t="shared" si="91"/>
        <v>junio</v>
      </c>
      <c r="C972" t="s">
        <v>281</v>
      </c>
      <c r="D972" t="s">
        <v>282</v>
      </c>
      <c r="E972" t="str">
        <f>+VLOOKUP(F972,'[1]DIVIPOLA MPIO'!$A$5:$B$1125,2,0)</f>
        <v>Meta</v>
      </c>
      <c r="F972" t="s">
        <v>459</v>
      </c>
      <c r="G972" t="s">
        <v>407</v>
      </c>
      <c r="H972" t="s">
        <v>284</v>
      </c>
      <c r="I972" t="s">
        <v>15</v>
      </c>
      <c r="J972" t="s">
        <v>16</v>
      </c>
      <c r="K972" s="2">
        <v>7</v>
      </c>
      <c r="L972" s="2">
        <v>200</v>
      </c>
      <c r="M972" s="16">
        <v>5</v>
      </c>
      <c r="N972" s="29">
        <f t="shared" si="92"/>
        <v>1</v>
      </c>
      <c r="O972" s="30" t="str">
        <f t="shared" si="93"/>
        <v>5</v>
      </c>
      <c r="P972" s="30">
        <f t="shared" si="94"/>
        <v>0</v>
      </c>
      <c r="Q972" s="31">
        <f t="shared" si="95"/>
        <v>300</v>
      </c>
      <c r="R972" s="31">
        <f t="shared" si="96"/>
        <v>5</v>
      </c>
      <c r="U972" s="28"/>
      <c r="V972" s="28"/>
      <c r="W972" s="8"/>
      <c r="X972" s="6"/>
    </row>
    <row r="973" spans="1:24">
      <c r="A973" s="32">
        <v>45444</v>
      </c>
      <c r="B973" s="1" t="str">
        <f t="shared" si="91"/>
        <v>junio</v>
      </c>
      <c r="C973" t="s">
        <v>281</v>
      </c>
      <c r="D973" t="s">
        <v>282</v>
      </c>
      <c r="E973" t="str">
        <f>+VLOOKUP(F973,'[1]DIVIPOLA MPIO'!$A$5:$B$1125,2,0)</f>
        <v>Meta</v>
      </c>
      <c r="F973" t="s">
        <v>456</v>
      </c>
      <c r="G973" t="s">
        <v>382</v>
      </c>
      <c r="H973" t="s">
        <v>284</v>
      </c>
      <c r="I973" t="s">
        <v>15</v>
      </c>
      <c r="J973" t="s">
        <v>16</v>
      </c>
      <c r="K973" s="2">
        <v>7</v>
      </c>
      <c r="L973" s="2">
        <v>200</v>
      </c>
      <c r="M973" s="16">
        <v>5</v>
      </c>
      <c r="N973" s="29">
        <f t="shared" si="92"/>
        <v>1</v>
      </c>
      <c r="O973" s="30" t="str">
        <f t="shared" si="93"/>
        <v>5</v>
      </c>
      <c r="P973" s="30">
        <f t="shared" si="94"/>
        <v>0</v>
      </c>
      <c r="Q973" s="31">
        <f t="shared" si="95"/>
        <v>300</v>
      </c>
      <c r="R973" s="31">
        <f t="shared" si="96"/>
        <v>5</v>
      </c>
      <c r="U973" s="28"/>
      <c r="V973" s="28"/>
      <c r="W973" s="8"/>
      <c r="X973" s="6"/>
    </row>
    <row r="974" spans="1:24">
      <c r="A974" s="32">
        <v>45444</v>
      </c>
      <c r="B974" s="1" t="str">
        <f t="shared" si="91"/>
        <v>junio</v>
      </c>
      <c r="C974" t="s">
        <v>172</v>
      </c>
      <c r="D974" t="s">
        <v>173</v>
      </c>
      <c r="E974" t="str">
        <f>+VLOOKUP(F974,'[1]DIVIPOLA MPIO'!$A$5:$B$1125,2,0)</f>
        <v>Vichada</v>
      </c>
      <c r="F974" t="s">
        <v>383</v>
      </c>
      <c r="G974" t="s">
        <v>384</v>
      </c>
      <c r="H974" t="s">
        <v>179</v>
      </c>
      <c r="I974" t="s">
        <v>15</v>
      </c>
      <c r="J974" t="s">
        <v>16</v>
      </c>
      <c r="K974" s="2">
        <v>140</v>
      </c>
      <c r="L974" s="2">
        <v>3263</v>
      </c>
      <c r="M974" s="16">
        <v>49</v>
      </c>
      <c r="N974" s="29">
        <f t="shared" si="92"/>
        <v>2</v>
      </c>
      <c r="O974" s="30" t="str">
        <f t="shared" si="93"/>
        <v>49</v>
      </c>
      <c r="P974" s="30">
        <f t="shared" si="94"/>
        <v>0</v>
      </c>
      <c r="Q974" s="31">
        <f t="shared" si="95"/>
        <v>2940</v>
      </c>
      <c r="R974" s="31">
        <f t="shared" si="96"/>
        <v>49</v>
      </c>
      <c r="U974" s="28"/>
      <c r="V974" s="28"/>
      <c r="W974" s="8"/>
      <c r="X974" s="6"/>
    </row>
    <row r="975" spans="1:24">
      <c r="A975" s="32">
        <v>45444</v>
      </c>
      <c r="B975" s="1" t="str">
        <f t="shared" si="91"/>
        <v>junio</v>
      </c>
      <c r="C975" t="s">
        <v>172</v>
      </c>
      <c r="D975" t="s">
        <v>173</v>
      </c>
      <c r="E975" t="str">
        <f>+VLOOKUP(F975,'[1]DIVIPOLA MPIO'!$A$5:$B$1125,2,0)</f>
        <v>Casanare</v>
      </c>
      <c r="F975" t="s">
        <v>458</v>
      </c>
      <c r="G975" t="s">
        <v>364</v>
      </c>
      <c r="H975" t="s">
        <v>176</v>
      </c>
      <c r="I975" t="s">
        <v>15</v>
      </c>
      <c r="J975" t="s">
        <v>16</v>
      </c>
      <c r="K975" s="2">
        <v>227</v>
      </c>
      <c r="L975" s="2">
        <v>5491</v>
      </c>
      <c r="M975" s="16">
        <v>75</v>
      </c>
      <c r="N975" s="29">
        <f t="shared" si="92"/>
        <v>2</v>
      </c>
      <c r="O975" s="30" t="str">
        <f t="shared" si="93"/>
        <v>75</v>
      </c>
      <c r="P975" s="30">
        <f t="shared" si="94"/>
        <v>0</v>
      </c>
      <c r="Q975" s="31">
        <f t="shared" si="95"/>
        <v>4500</v>
      </c>
      <c r="R975" s="31">
        <f t="shared" si="96"/>
        <v>75</v>
      </c>
      <c r="U975" s="28"/>
      <c r="V975" s="28"/>
      <c r="W975" s="8"/>
      <c r="X975" s="6"/>
    </row>
    <row r="976" spans="1:24">
      <c r="A976" s="32">
        <v>45444</v>
      </c>
      <c r="B976" s="1" t="str">
        <f t="shared" si="91"/>
        <v>junio</v>
      </c>
      <c r="C976" t="s">
        <v>172</v>
      </c>
      <c r="D976" t="s">
        <v>173</v>
      </c>
      <c r="E976" t="str">
        <f>+VLOOKUP(F976,'[1]DIVIPOLA MPIO'!$A$5:$B$1125,2,0)</f>
        <v>Meta</v>
      </c>
      <c r="F976" t="s">
        <v>459</v>
      </c>
      <c r="G976" t="s">
        <v>386</v>
      </c>
      <c r="H976" t="s">
        <v>387</v>
      </c>
      <c r="I976" t="s">
        <v>15</v>
      </c>
      <c r="J976" t="s">
        <v>16</v>
      </c>
      <c r="K976" s="2">
        <v>100</v>
      </c>
      <c r="L976" s="2">
        <v>1385</v>
      </c>
      <c r="M976" s="16">
        <v>34</v>
      </c>
      <c r="N976" s="29">
        <f t="shared" si="92"/>
        <v>2</v>
      </c>
      <c r="O976" s="30" t="str">
        <f t="shared" si="93"/>
        <v>34</v>
      </c>
      <c r="P976" s="30">
        <f t="shared" si="94"/>
        <v>0</v>
      </c>
      <c r="Q976" s="31">
        <f t="shared" si="95"/>
        <v>2040</v>
      </c>
      <c r="R976" s="31">
        <f t="shared" si="96"/>
        <v>34</v>
      </c>
      <c r="U976" s="28"/>
      <c r="V976" s="28"/>
      <c r="W976" s="8"/>
      <c r="X976" s="6"/>
    </row>
    <row r="977" spans="1:24">
      <c r="A977" s="32">
        <v>45444</v>
      </c>
      <c r="B977" s="1" t="str">
        <f t="shared" si="91"/>
        <v>junio</v>
      </c>
      <c r="C977" t="s">
        <v>172</v>
      </c>
      <c r="D977" t="s">
        <v>173</v>
      </c>
      <c r="E977" t="str">
        <f>+VLOOKUP(F977,'[1]DIVIPOLA MPIO'!$A$5:$B$1125,2,0)</f>
        <v>Meta</v>
      </c>
      <c r="F977" t="s">
        <v>169</v>
      </c>
      <c r="G977" t="s">
        <v>174</v>
      </c>
      <c r="H977" t="s">
        <v>175</v>
      </c>
      <c r="I977" t="s">
        <v>15</v>
      </c>
      <c r="J977" t="s">
        <v>16</v>
      </c>
      <c r="K977" s="2">
        <v>65</v>
      </c>
      <c r="L977" s="2">
        <v>764</v>
      </c>
      <c r="M977" s="16">
        <v>2250</v>
      </c>
      <c r="N977" s="29">
        <f t="shared" si="92"/>
        <v>4</v>
      </c>
      <c r="O977" s="30" t="str">
        <f t="shared" si="93"/>
        <v>22</v>
      </c>
      <c r="P977" s="30" t="str">
        <f t="shared" si="94"/>
        <v>50</v>
      </c>
      <c r="Q977" s="31">
        <f t="shared" si="95"/>
        <v>1370</v>
      </c>
      <c r="R977" s="31">
        <f t="shared" si="96"/>
        <v>22.833333333333332</v>
      </c>
      <c r="U977" s="28"/>
      <c r="V977" s="28"/>
      <c r="W977" s="8"/>
      <c r="X977" s="6"/>
    </row>
    <row r="978" spans="1:24">
      <c r="A978" s="32">
        <v>45444</v>
      </c>
      <c r="B978" s="1" t="str">
        <f t="shared" si="91"/>
        <v>junio</v>
      </c>
      <c r="C978" t="s">
        <v>172</v>
      </c>
      <c r="D978" t="s">
        <v>173</v>
      </c>
      <c r="E978" t="str">
        <f>+VLOOKUP(F978,'[1]DIVIPOLA MPIO'!$A$5:$B$1125,2,0)</f>
        <v>Meta</v>
      </c>
      <c r="F978" t="s">
        <v>169</v>
      </c>
      <c r="G978" t="s">
        <v>174</v>
      </c>
      <c r="H978" t="s">
        <v>177</v>
      </c>
      <c r="I978" t="s">
        <v>15</v>
      </c>
      <c r="J978" t="s">
        <v>16</v>
      </c>
      <c r="K978" s="2">
        <v>165</v>
      </c>
      <c r="L978" s="2">
        <v>2249</v>
      </c>
      <c r="M978" s="16">
        <v>5450</v>
      </c>
      <c r="N978" s="29">
        <f t="shared" si="92"/>
        <v>4</v>
      </c>
      <c r="O978" s="30" t="str">
        <f t="shared" si="93"/>
        <v>54</v>
      </c>
      <c r="P978" s="30" t="str">
        <f t="shared" si="94"/>
        <v>50</v>
      </c>
      <c r="Q978" s="31">
        <f t="shared" si="95"/>
        <v>3290</v>
      </c>
      <c r="R978" s="31">
        <f t="shared" si="96"/>
        <v>54.833333333333336</v>
      </c>
      <c r="U978" s="28"/>
      <c r="V978" s="28"/>
      <c r="W978" s="8"/>
      <c r="X978" s="6"/>
    </row>
    <row r="979" spans="1:24">
      <c r="A979" s="32">
        <v>45444</v>
      </c>
      <c r="B979" s="1" t="str">
        <f t="shared" si="91"/>
        <v>junio</v>
      </c>
      <c r="C979" t="s">
        <v>172</v>
      </c>
      <c r="D979" t="s">
        <v>173</v>
      </c>
      <c r="E979" t="str">
        <f>+VLOOKUP(F979,'[1]DIVIPOLA MPIO'!$A$5:$B$1125,2,0)</f>
        <v>Meta</v>
      </c>
      <c r="F979" t="s">
        <v>169</v>
      </c>
      <c r="G979" t="s">
        <v>174</v>
      </c>
      <c r="H979" t="s">
        <v>408</v>
      </c>
      <c r="I979" t="s">
        <v>15</v>
      </c>
      <c r="J979" t="s">
        <v>16</v>
      </c>
      <c r="K979" s="2">
        <v>49</v>
      </c>
      <c r="L979" s="2">
        <v>653</v>
      </c>
      <c r="M979" s="16">
        <v>17</v>
      </c>
      <c r="N979" s="29">
        <f t="shared" si="92"/>
        <v>2</v>
      </c>
      <c r="O979" s="30" t="str">
        <f t="shared" si="93"/>
        <v>17</v>
      </c>
      <c r="P979" s="30">
        <f t="shared" si="94"/>
        <v>0</v>
      </c>
      <c r="Q979" s="31">
        <f t="shared" si="95"/>
        <v>1020</v>
      </c>
      <c r="R979" s="31">
        <f t="shared" si="96"/>
        <v>17</v>
      </c>
      <c r="U979" s="28"/>
      <c r="V979" s="28"/>
      <c r="W979" s="8"/>
      <c r="X979" s="6"/>
    </row>
    <row r="980" spans="1:24">
      <c r="A980" s="32">
        <v>45444</v>
      </c>
      <c r="B980" s="1" t="str">
        <f t="shared" si="91"/>
        <v>junio</v>
      </c>
      <c r="C980" t="s">
        <v>180</v>
      </c>
      <c r="D980" t="s">
        <v>181</v>
      </c>
      <c r="E980" t="str">
        <f>+VLOOKUP(F980,'[1]DIVIPOLA MPIO'!$A$5:$B$1125,2,0)</f>
        <v>Casanare</v>
      </c>
      <c r="F980" t="s">
        <v>463</v>
      </c>
      <c r="G980" t="s">
        <v>182</v>
      </c>
      <c r="H980" t="s">
        <v>365</v>
      </c>
      <c r="I980" t="s">
        <v>92</v>
      </c>
      <c r="J980" t="s">
        <v>16</v>
      </c>
      <c r="K980" s="2">
        <v>176</v>
      </c>
      <c r="L980" s="2">
        <v>2640</v>
      </c>
      <c r="M980" s="16">
        <v>66</v>
      </c>
      <c r="N980" s="29">
        <f t="shared" si="92"/>
        <v>2</v>
      </c>
      <c r="O980" s="30" t="str">
        <f t="shared" si="93"/>
        <v>66</v>
      </c>
      <c r="P980" s="30">
        <f t="shared" si="94"/>
        <v>0</v>
      </c>
      <c r="Q980" s="31">
        <f t="shared" si="95"/>
        <v>3960</v>
      </c>
      <c r="R980" s="31">
        <f t="shared" si="96"/>
        <v>66</v>
      </c>
      <c r="U980" s="28"/>
      <c r="V980" s="28"/>
      <c r="W980" s="8"/>
      <c r="X980" s="6"/>
    </row>
    <row r="981" spans="1:24">
      <c r="A981" s="32">
        <v>45444</v>
      </c>
      <c r="B981" s="1" t="str">
        <f t="shared" si="91"/>
        <v>junio</v>
      </c>
      <c r="C981" t="s">
        <v>180</v>
      </c>
      <c r="D981" t="s">
        <v>181</v>
      </c>
      <c r="E981" t="str">
        <f>+VLOOKUP(F981,'[1]DIVIPOLA MPIO'!$A$5:$B$1125,2,0)</f>
        <v>Casanare</v>
      </c>
      <c r="F981" t="s">
        <v>463</v>
      </c>
      <c r="G981" t="s">
        <v>182</v>
      </c>
      <c r="H981" t="s">
        <v>183</v>
      </c>
      <c r="I981" t="s">
        <v>92</v>
      </c>
      <c r="J981" t="s">
        <v>16</v>
      </c>
      <c r="K981" s="2">
        <v>186</v>
      </c>
      <c r="L981" s="2">
        <v>2800</v>
      </c>
      <c r="M981" s="16">
        <v>70</v>
      </c>
      <c r="N981" s="29">
        <f t="shared" si="92"/>
        <v>2</v>
      </c>
      <c r="O981" s="30" t="str">
        <f t="shared" si="93"/>
        <v>70</v>
      </c>
      <c r="P981" s="30">
        <f t="shared" si="94"/>
        <v>0</v>
      </c>
      <c r="Q981" s="31">
        <f t="shared" si="95"/>
        <v>4200</v>
      </c>
      <c r="R981" s="31">
        <f t="shared" si="96"/>
        <v>70</v>
      </c>
      <c r="U981" s="28"/>
      <c r="V981" s="28"/>
      <c r="W981" s="8"/>
      <c r="X981" s="6"/>
    </row>
    <row r="982" spans="1:24">
      <c r="A982" s="32">
        <v>45444</v>
      </c>
      <c r="B982" s="1" t="str">
        <f t="shared" si="91"/>
        <v>junio</v>
      </c>
      <c r="C982" t="s">
        <v>180</v>
      </c>
      <c r="D982" t="s">
        <v>181</v>
      </c>
      <c r="E982" t="str">
        <f>+VLOOKUP(F982,'[1]DIVIPOLA MPIO'!$A$5:$B$1125,2,0)</f>
        <v>Casanare</v>
      </c>
      <c r="F982" t="s">
        <v>463</v>
      </c>
      <c r="G982" t="s">
        <v>182</v>
      </c>
      <c r="H982" t="s">
        <v>184</v>
      </c>
      <c r="I982" t="s">
        <v>92</v>
      </c>
      <c r="J982" t="s">
        <v>16</v>
      </c>
      <c r="K982" s="2">
        <v>122</v>
      </c>
      <c r="L982" s="2">
        <v>1840</v>
      </c>
      <c r="M982" s="16">
        <v>46</v>
      </c>
      <c r="N982" s="29">
        <f t="shared" si="92"/>
        <v>2</v>
      </c>
      <c r="O982" s="30" t="str">
        <f t="shared" si="93"/>
        <v>46</v>
      </c>
      <c r="P982" s="30">
        <f t="shared" si="94"/>
        <v>0</v>
      </c>
      <c r="Q982" s="31">
        <f t="shared" si="95"/>
        <v>2760</v>
      </c>
      <c r="R982" s="31">
        <f t="shared" si="96"/>
        <v>46</v>
      </c>
      <c r="U982" s="28"/>
      <c r="V982" s="28"/>
      <c r="W982" s="8"/>
      <c r="X982" s="6"/>
    </row>
    <row r="983" spans="1:24">
      <c r="A983" s="32">
        <v>45444</v>
      </c>
      <c r="B983" s="1" t="str">
        <f t="shared" si="91"/>
        <v>junio</v>
      </c>
      <c r="C983" t="s">
        <v>180</v>
      </c>
      <c r="D983" t="s">
        <v>181</v>
      </c>
      <c r="E983" t="str">
        <f>+VLOOKUP(F983,'[1]DIVIPOLA MPIO'!$A$5:$B$1125,2,0)</f>
        <v>Bolívar</v>
      </c>
      <c r="F983" t="s">
        <v>465</v>
      </c>
      <c r="G983" t="s">
        <v>186</v>
      </c>
      <c r="H983" t="s">
        <v>187</v>
      </c>
      <c r="I983" t="s">
        <v>92</v>
      </c>
      <c r="J983" t="s">
        <v>16</v>
      </c>
      <c r="K983" s="2">
        <v>64</v>
      </c>
      <c r="L983" s="2">
        <v>960</v>
      </c>
      <c r="M983" s="16">
        <v>24</v>
      </c>
      <c r="N983" s="29">
        <f t="shared" si="92"/>
        <v>2</v>
      </c>
      <c r="O983" s="30" t="str">
        <f t="shared" si="93"/>
        <v>24</v>
      </c>
      <c r="P983" s="30">
        <f t="shared" si="94"/>
        <v>0</v>
      </c>
      <c r="Q983" s="31">
        <f t="shared" si="95"/>
        <v>1440</v>
      </c>
      <c r="R983" s="31">
        <f t="shared" si="96"/>
        <v>24</v>
      </c>
      <c r="U983" s="28"/>
      <c r="V983" s="28"/>
      <c r="W983" s="8"/>
      <c r="X983" s="6"/>
    </row>
    <row r="984" spans="1:24">
      <c r="A984" s="32">
        <v>45444</v>
      </c>
      <c r="B984" s="1" t="str">
        <f t="shared" si="91"/>
        <v>junio</v>
      </c>
      <c r="C984" t="s">
        <v>180</v>
      </c>
      <c r="D984" t="s">
        <v>181</v>
      </c>
      <c r="E984" t="str">
        <f>+VLOOKUP(F984,'[1]DIVIPOLA MPIO'!$A$5:$B$1125,2,0)</f>
        <v>Bolívar</v>
      </c>
      <c r="F984" t="s">
        <v>465</v>
      </c>
      <c r="G984" t="s">
        <v>186</v>
      </c>
      <c r="H984" t="s">
        <v>366</v>
      </c>
      <c r="I984" t="s">
        <v>92</v>
      </c>
      <c r="J984" t="s">
        <v>16</v>
      </c>
      <c r="K984" s="2">
        <v>32</v>
      </c>
      <c r="L984" s="2">
        <v>480</v>
      </c>
      <c r="M984" s="16">
        <v>12</v>
      </c>
      <c r="N984" s="29">
        <f t="shared" si="92"/>
        <v>2</v>
      </c>
      <c r="O984" s="30" t="str">
        <f t="shared" si="93"/>
        <v>12</v>
      </c>
      <c r="P984" s="30">
        <f t="shared" si="94"/>
        <v>0</v>
      </c>
      <c r="Q984" s="31">
        <f t="shared" si="95"/>
        <v>720</v>
      </c>
      <c r="R984" s="31">
        <f t="shared" si="96"/>
        <v>12</v>
      </c>
      <c r="U984" s="28"/>
      <c r="V984" s="28"/>
      <c r="W984" s="8"/>
      <c r="X984" s="6"/>
    </row>
    <row r="985" spans="1:24">
      <c r="A985" s="32">
        <v>45444</v>
      </c>
      <c r="B985" s="1" t="str">
        <f t="shared" si="91"/>
        <v>junio</v>
      </c>
      <c r="C985" t="s">
        <v>180</v>
      </c>
      <c r="D985" t="s">
        <v>181</v>
      </c>
      <c r="E985" t="str">
        <f>+VLOOKUP(F985,'[1]DIVIPOLA MPIO'!$A$5:$B$1125,2,0)</f>
        <v>Bolívar</v>
      </c>
      <c r="F985" t="s">
        <v>465</v>
      </c>
      <c r="G985" t="s">
        <v>186</v>
      </c>
      <c r="H985" t="s">
        <v>388</v>
      </c>
      <c r="I985" t="s">
        <v>92</v>
      </c>
      <c r="J985" t="s">
        <v>16</v>
      </c>
      <c r="K985" s="2">
        <v>104</v>
      </c>
      <c r="L985" s="2">
        <v>1560</v>
      </c>
      <c r="M985" s="16">
        <v>39</v>
      </c>
      <c r="N985" s="29">
        <f t="shared" si="92"/>
        <v>2</v>
      </c>
      <c r="O985" s="30" t="str">
        <f t="shared" si="93"/>
        <v>39</v>
      </c>
      <c r="P985" s="30">
        <f t="shared" si="94"/>
        <v>0</v>
      </c>
      <c r="Q985" s="31">
        <f t="shared" si="95"/>
        <v>2340</v>
      </c>
      <c r="R985" s="31">
        <f t="shared" si="96"/>
        <v>39</v>
      </c>
      <c r="U985" s="28"/>
      <c r="V985" s="28"/>
      <c r="W985" s="8"/>
      <c r="X985" s="6"/>
    </row>
    <row r="986" spans="1:24">
      <c r="A986" s="32">
        <v>45444</v>
      </c>
      <c r="B986" s="1" t="str">
        <f t="shared" si="91"/>
        <v>junio</v>
      </c>
      <c r="C986" t="s">
        <v>180</v>
      </c>
      <c r="D986" t="s">
        <v>181</v>
      </c>
      <c r="E986" t="str">
        <f>+VLOOKUP(F986,'[1]DIVIPOLA MPIO'!$A$5:$B$1125,2,0)</f>
        <v>Bolívar</v>
      </c>
      <c r="F986" t="s">
        <v>465</v>
      </c>
      <c r="G986" t="s">
        <v>186</v>
      </c>
      <c r="H986" t="s">
        <v>188</v>
      </c>
      <c r="I986" t="s">
        <v>92</v>
      </c>
      <c r="J986" t="s">
        <v>16</v>
      </c>
      <c r="K986" s="2">
        <v>154</v>
      </c>
      <c r="L986" s="2">
        <v>2320</v>
      </c>
      <c r="M986" s="16">
        <v>58</v>
      </c>
      <c r="N986" s="29">
        <f t="shared" si="92"/>
        <v>2</v>
      </c>
      <c r="O986" s="30" t="str">
        <f t="shared" si="93"/>
        <v>58</v>
      </c>
      <c r="P986" s="30">
        <f t="shared" si="94"/>
        <v>0</v>
      </c>
      <c r="Q986" s="31">
        <f t="shared" si="95"/>
        <v>3480</v>
      </c>
      <c r="R986" s="31">
        <f t="shared" si="96"/>
        <v>58</v>
      </c>
      <c r="U986" s="28"/>
      <c r="V986" s="28"/>
      <c r="W986" s="8"/>
      <c r="X986" s="6"/>
    </row>
    <row r="987" spans="1:24">
      <c r="A987" s="32">
        <v>45444</v>
      </c>
      <c r="B987" s="1" t="str">
        <f t="shared" si="91"/>
        <v>junio</v>
      </c>
      <c r="C987" t="s">
        <v>180</v>
      </c>
      <c r="D987" t="s">
        <v>181</v>
      </c>
      <c r="E987" t="str">
        <f>+VLOOKUP(F987,'[1]DIVIPOLA MPIO'!$A$5:$B$1125,2,0)</f>
        <v>Bolívar</v>
      </c>
      <c r="F987" t="s">
        <v>465</v>
      </c>
      <c r="G987" t="s">
        <v>186</v>
      </c>
      <c r="H987" t="s">
        <v>189</v>
      </c>
      <c r="I987" t="s">
        <v>92</v>
      </c>
      <c r="J987" t="s">
        <v>16</v>
      </c>
      <c r="K987" s="2">
        <v>90</v>
      </c>
      <c r="L987" s="2">
        <v>1360</v>
      </c>
      <c r="M987" s="16">
        <v>34</v>
      </c>
      <c r="N987" s="29">
        <f t="shared" si="92"/>
        <v>2</v>
      </c>
      <c r="O987" s="30" t="str">
        <f t="shared" si="93"/>
        <v>34</v>
      </c>
      <c r="P987" s="30">
        <f t="shared" si="94"/>
        <v>0</v>
      </c>
      <c r="Q987" s="31">
        <f t="shared" si="95"/>
        <v>2040</v>
      </c>
      <c r="R987" s="31">
        <f t="shared" si="96"/>
        <v>34</v>
      </c>
      <c r="U987" s="28"/>
      <c r="V987" s="28"/>
      <c r="W987" s="8"/>
      <c r="X987" s="6"/>
    </row>
    <row r="988" spans="1:24">
      <c r="A988" s="32">
        <v>45444</v>
      </c>
      <c r="B988" s="1" t="str">
        <f t="shared" si="91"/>
        <v>junio</v>
      </c>
      <c r="C988" t="s">
        <v>180</v>
      </c>
      <c r="D988" t="s">
        <v>181</v>
      </c>
      <c r="E988" t="str">
        <f>+VLOOKUP(F988,'[1]DIVIPOLA MPIO'!$A$5:$B$1125,2,0)</f>
        <v>Casanare</v>
      </c>
      <c r="F988" t="s">
        <v>201</v>
      </c>
      <c r="G988" t="s">
        <v>285</v>
      </c>
      <c r="H988" t="s">
        <v>325</v>
      </c>
      <c r="I988" t="s">
        <v>92</v>
      </c>
      <c r="J988" t="s">
        <v>16</v>
      </c>
      <c r="K988" s="2">
        <v>170</v>
      </c>
      <c r="L988" s="2">
        <v>2560</v>
      </c>
      <c r="M988" s="16">
        <v>64</v>
      </c>
      <c r="N988" s="29">
        <f t="shared" si="92"/>
        <v>2</v>
      </c>
      <c r="O988" s="30" t="str">
        <f t="shared" si="93"/>
        <v>64</v>
      </c>
      <c r="P988" s="30">
        <f t="shared" si="94"/>
        <v>0</v>
      </c>
      <c r="Q988" s="31">
        <f t="shared" si="95"/>
        <v>3840</v>
      </c>
      <c r="R988" s="31">
        <f t="shared" si="96"/>
        <v>64</v>
      </c>
      <c r="U988" s="28"/>
      <c r="V988" s="28"/>
      <c r="W988" s="8"/>
      <c r="X988" s="6"/>
    </row>
    <row r="989" spans="1:24">
      <c r="A989" s="32">
        <v>45444</v>
      </c>
      <c r="B989" s="1" t="str">
        <f t="shared" si="91"/>
        <v>junio</v>
      </c>
      <c r="C989" t="s">
        <v>180</v>
      </c>
      <c r="D989" t="s">
        <v>181</v>
      </c>
      <c r="E989" t="str">
        <f>+VLOOKUP(F989,'[1]DIVIPOLA MPIO'!$A$5:$B$1125,2,0)</f>
        <v>Casanare</v>
      </c>
      <c r="F989" t="s">
        <v>201</v>
      </c>
      <c r="G989" t="s">
        <v>285</v>
      </c>
      <c r="H989" t="s">
        <v>286</v>
      </c>
      <c r="I989" t="s">
        <v>92</v>
      </c>
      <c r="J989" t="s">
        <v>16</v>
      </c>
      <c r="K989" s="2">
        <v>112</v>
      </c>
      <c r="L989" s="2">
        <v>1680</v>
      </c>
      <c r="M989" s="16">
        <v>42</v>
      </c>
      <c r="N989" s="29">
        <f t="shared" si="92"/>
        <v>2</v>
      </c>
      <c r="O989" s="30" t="str">
        <f t="shared" si="93"/>
        <v>42</v>
      </c>
      <c r="P989" s="30">
        <f t="shared" si="94"/>
        <v>0</v>
      </c>
      <c r="Q989" s="31">
        <f t="shared" si="95"/>
        <v>2520</v>
      </c>
      <c r="R989" s="31">
        <f t="shared" si="96"/>
        <v>42</v>
      </c>
      <c r="U989" s="28"/>
      <c r="V989" s="28"/>
      <c r="W989" s="8"/>
      <c r="X989" s="6"/>
    </row>
    <row r="990" spans="1:24">
      <c r="A990" s="32">
        <v>45444</v>
      </c>
      <c r="B990" s="1" t="str">
        <f t="shared" si="91"/>
        <v>junio</v>
      </c>
      <c r="C990" t="s">
        <v>190</v>
      </c>
      <c r="D990" t="s">
        <v>191</v>
      </c>
      <c r="E990" t="str">
        <f>+VLOOKUP(F990,'[1]DIVIPOLA MPIO'!$A$5:$B$1125,2,0)</f>
        <v>Tolima</v>
      </c>
      <c r="F990" t="s">
        <v>466</v>
      </c>
      <c r="G990" t="s">
        <v>193</v>
      </c>
      <c r="H990" t="s">
        <v>194</v>
      </c>
      <c r="I990" t="s">
        <v>92</v>
      </c>
      <c r="J990" t="s">
        <v>16</v>
      </c>
      <c r="K990" s="2">
        <v>25</v>
      </c>
      <c r="L990" s="2">
        <v>250</v>
      </c>
      <c r="M990" s="16">
        <v>10</v>
      </c>
      <c r="N990" s="29">
        <f t="shared" si="92"/>
        <v>2</v>
      </c>
      <c r="O990" s="30" t="str">
        <f t="shared" si="93"/>
        <v>10</v>
      </c>
      <c r="P990" s="30">
        <f t="shared" si="94"/>
        <v>0</v>
      </c>
      <c r="Q990" s="31">
        <f t="shared" si="95"/>
        <v>600</v>
      </c>
      <c r="R990" s="31">
        <f t="shared" si="96"/>
        <v>10</v>
      </c>
      <c r="U990" s="28"/>
      <c r="V990" s="28"/>
      <c r="W990" s="8"/>
      <c r="X990" s="6"/>
    </row>
    <row r="991" spans="1:24">
      <c r="A991" s="32">
        <v>45444</v>
      </c>
      <c r="B991" s="1" t="str">
        <f t="shared" si="91"/>
        <v>junio</v>
      </c>
      <c r="C991" t="s">
        <v>190</v>
      </c>
      <c r="D991" t="s">
        <v>191</v>
      </c>
      <c r="E991" t="str">
        <f>+VLOOKUP(F991,'[1]DIVIPOLA MPIO'!$A$5:$B$1125,2,0)</f>
        <v>Tolima</v>
      </c>
      <c r="F991" t="s">
        <v>466</v>
      </c>
      <c r="G991" t="s">
        <v>193</v>
      </c>
      <c r="H991" t="s">
        <v>326</v>
      </c>
      <c r="I991" t="s">
        <v>92</v>
      </c>
      <c r="J991" t="s">
        <v>16</v>
      </c>
      <c r="K991" s="2">
        <v>50</v>
      </c>
      <c r="L991" s="2">
        <v>500</v>
      </c>
      <c r="M991" s="16">
        <v>2010</v>
      </c>
      <c r="N991" s="29">
        <f t="shared" si="92"/>
        <v>4</v>
      </c>
      <c r="O991" s="30" t="str">
        <f t="shared" si="93"/>
        <v>20</v>
      </c>
      <c r="P991" s="30" t="str">
        <f t="shared" si="94"/>
        <v>10</v>
      </c>
      <c r="Q991" s="31">
        <f t="shared" si="95"/>
        <v>1210</v>
      </c>
      <c r="R991" s="31">
        <f t="shared" si="96"/>
        <v>20.166666666666668</v>
      </c>
      <c r="U991" s="28"/>
      <c r="V991" s="28"/>
      <c r="W991" s="8"/>
      <c r="X991" s="6"/>
    </row>
    <row r="992" spans="1:24">
      <c r="A992" s="32">
        <v>45444</v>
      </c>
      <c r="B992" s="1" t="str">
        <f t="shared" si="91"/>
        <v>junio</v>
      </c>
      <c r="C992" t="s">
        <v>199</v>
      </c>
      <c r="D992" t="s">
        <v>200</v>
      </c>
      <c r="E992" t="str">
        <f>+VLOOKUP(F992,'[1]DIVIPOLA MPIO'!$A$5:$B$1125,2,0)</f>
        <v>Casanare</v>
      </c>
      <c r="F992" t="s">
        <v>201</v>
      </c>
      <c r="G992" t="s">
        <v>202</v>
      </c>
      <c r="H992" t="s">
        <v>203</v>
      </c>
      <c r="I992" t="s">
        <v>15</v>
      </c>
      <c r="J992" t="s">
        <v>16</v>
      </c>
      <c r="K992" s="2">
        <v>10</v>
      </c>
      <c r="L992" s="2">
        <v>2610</v>
      </c>
      <c r="M992" s="16">
        <v>4330</v>
      </c>
      <c r="N992" s="29">
        <f t="shared" si="92"/>
        <v>4</v>
      </c>
      <c r="O992" s="30" t="str">
        <f t="shared" si="93"/>
        <v>43</v>
      </c>
      <c r="P992" s="30" t="str">
        <f t="shared" si="94"/>
        <v>30</v>
      </c>
      <c r="Q992" s="31">
        <f t="shared" si="95"/>
        <v>2610</v>
      </c>
      <c r="R992" s="31">
        <f t="shared" si="96"/>
        <v>43.5</v>
      </c>
      <c r="U992" s="28"/>
      <c r="V992" s="28"/>
      <c r="W992" s="8"/>
      <c r="X992" s="6"/>
    </row>
    <row r="993" spans="1:24">
      <c r="A993" s="32">
        <v>45444</v>
      </c>
      <c r="B993" s="1" t="str">
        <f t="shared" si="91"/>
        <v>junio</v>
      </c>
      <c r="C993" t="s">
        <v>199</v>
      </c>
      <c r="D993" t="s">
        <v>200</v>
      </c>
      <c r="E993" t="str">
        <f>+VLOOKUP(F993,'[1]DIVIPOLA MPIO'!$A$5:$B$1125,2,0)</f>
        <v>Casanare</v>
      </c>
      <c r="F993" t="s">
        <v>201</v>
      </c>
      <c r="G993" t="s">
        <v>202</v>
      </c>
      <c r="H993" t="s">
        <v>409</v>
      </c>
      <c r="I993" t="s">
        <v>15</v>
      </c>
      <c r="J993" t="s">
        <v>16</v>
      </c>
      <c r="K993" s="2">
        <v>11</v>
      </c>
      <c r="L993" s="2">
        <v>2370</v>
      </c>
      <c r="M993" s="16">
        <v>3939</v>
      </c>
      <c r="N993" s="29">
        <f t="shared" si="92"/>
        <v>4</v>
      </c>
      <c r="O993" s="30" t="str">
        <f t="shared" si="93"/>
        <v>39</v>
      </c>
      <c r="P993" s="30" t="str">
        <f t="shared" si="94"/>
        <v>39</v>
      </c>
      <c r="Q993" s="31">
        <f t="shared" si="95"/>
        <v>2379</v>
      </c>
      <c r="R993" s="31">
        <f t="shared" si="96"/>
        <v>39.65</v>
      </c>
      <c r="U993" s="28"/>
      <c r="V993" s="28"/>
      <c r="W993" s="8"/>
      <c r="X993" s="6"/>
    </row>
    <row r="994" spans="1:24">
      <c r="A994" s="32">
        <v>45444</v>
      </c>
      <c r="B994" s="1" t="str">
        <f t="shared" si="91"/>
        <v>junio</v>
      </c>
      <c r="C994" t="s">
        <v>199</v>
      </c>
      <c r="D994" t="s">
        <v>200</v>
      </c>
      <c r="E994" t="str">
        <f>+VLOOKUP(F994,'[1]DIVIPOLA MPIO'!$A$5:$B$1125,2,0)</f>
        <v>Casanare</v>
      </c>
      <c r="F994" t="s">
        <v>201</v>
      </c>
      <c r="G994" t="s">
        <v>202</v>
      </c>
      <c r="H994" t="s">
        <v>204</v>
      </c>
      <c r="I994" t="s">
        <v>15</v>
      </c>
      <c r="J994" t="s">
        <v>16</v>
      </c>
      <c r="K994" s="2">
        <v>18</v>
      </c>
      <c r="L994" s="2">
        <v>3690</v>
      </c>
      <c r="M994" s="16">
        <v>6130</v>
      </c>
      <c r="N994" s="29">
        <f t="shared" si="92"/>
        <v>4</v>
      </c>
      <c r="O994" s="30" t="str">
        <f t="shared" si="93"/>
        <v>61</v>
      </c>
      <c r="P994" s="30" t="str">
        <f t="shared" si="94"/>
        <v>30</v>
      </c>
      <c r="Q994" s="31">
        <f t="shared" si="95"/>
        <v>3690</v>
      </c>
      <c r="R994" s="31">
        <f t="shared" si="96"/>
        <v>61.5</v>
      </c>
      <c r="U994" s="28"/>
      <c r="V994" s="28"/>
      <c r="W994" s="8"/>
      <c r="X994" s="6"/>
    </row>
    <row r="995" spans="1:24">
      <c r="A995" s="32">
        <v>45444</v>
      </c>
      <c r="B995" s="1" t="str">
        <f t="shared" si="91"/>
        <v>junio</v>
      </c>
      <c r="C995" t="s">
        <v>199</v>
      </c>
      <c r="D995" t="s">
        <v>200</v>
      </c>
      <c r="E995" t="str">
        <f>+VLOOKUP(F995,'[1]DIVIPOLA MPIO'!$A$5:$B$1125,2,0)</f>
        <v>Casanare</v>
      </c>
      <c r="F995" t="s">
        <v>201</v>
      </c>
      <c r="G995" t="s">
        <v>202</v>
      </c>
      <c r="H995" t="s">
        <v>205</v>
      </c>
      <c r="I995" t="s">
        <v>15</v>
      </c>
      <c r="J995" t="s">
        <v>16</v>
      </c>
      <c r="K995" s="2">
        <v>2</v>
      </c>
      <c r="L995" s="2">
        <v>330</v>
      </c>
      <c r="M995" s="16">
        <v>530</v>
      </c>
      <c r="N995" s="29">
        <f t="shared" si="92"/>
        <v>3</v>
      </c>
      <c r="O995" s="30" t="str">
        <f t="shared" si="93"/>
        <v>53</v>
      </c>
      <c r="P995" s="30" t="str">
        <f t="shared" si="94"/>
        <v>0</v>
      </c>
      <c r="Q995" s="31">
        <f t="shared" si="95"/>
        <v>3180</v>
      </c>
      <c r="R995" s="31">
        <f t="shared" si="96"/>
        <v>53</v>
      </c>
      <c r="U995" s="28"/>
      <c r="V995" s="28"/>
      <c r="W995" s="8"/>
      <c r="X995" s="6"/>
    </row>
    <row r="996" spans="1:24">
      <c r="A996" s="32">
        <v>45444</v>
      </c>
      <c r="B996" s="1" t="str">
        <f t="shared" si="91"/>
        <v>junio</v>
      </c>
      <c r="C996" t="s">
        <v>213</v>
      </c>
      <c r="D996" t="s">
        <v>214</v>
      </c>
      <c r="E996" t="str">
        <f>+VLOOKUP(F996,'[1]DIVIPOLA MPIO'!$A$5:$B$1125,2,0)</f>
        <v>Antioquia</v>
      </c>
      <c r="F996" t="s">
        <v>453</v>
      </c>
      <c r="G996" t="s">
        <v>215</v>
      </c>
      <c r="H996" t="s">
        <v>287</v>
      </c>
      <c r="I996" t="s">
        <v>217</v>
      </c>
      <c r="J996" t="s">
        <v>27</v>
      </c>
      <c r="K996" s="2">
        <v>31</v>
      </c>
      <c r="L996" s="2">
        <v>2318</v>
      </c>
      <c r="M996" s="16">
        <v>127</v>
      </c>
      <c r="N996" s="29">
        <f t="shared" si="92"/>
        <v>3</v>
      </c>
      <c r="O996" s="30" t="str">
        <f t="shared" si="93"/>
        <v>12</v>
      </c>
      <c r="P996" s="30" t="str">
        <f t="shared" si="94"/>
        <v>7</v>
      </c>
      <c r="Q996" s="31">
        <f t="shared" si="95"/>
        <v>727</v>
      </c>
      <c r="R996" s="31">
        <f t="shared" si="96"/>
        <v>12.116666666666667</v>
      </c>
      <c r="U996" s="28"/>
      <c r="V996" s="28"/>
      <c r="W996" s="8"/>
      <c r="X996" s="6"/>
    </row>
    <row r="997" spans="1:24">
      <c r="A997" s="32">
        <v>45444</v>
      </c>
      <c r="B997" s="1" t="str">
        <f t="shared" si="91"/>
        <v>junio</v>
      </c>
      <c r="C997" t="s">
        <v>213</v>
      </c>
      <c r="D997" t="s">
        <v>214</v>
      </c>
      <c r="E997" t="str">
        <f>+VLOOKUP(F997,'[1]DIVIPOLA MPIO'!$A$5:$B$1125,2,0)</f>
        <v>Antioquia</v>
      </c>
      <c r="F997" t="s">
        <v>453</v>
      </c>
      <c r="G997" t="s">
        <v>215</v>
      </c>
      <c r="H997" t="s">
        <v>288</v>
      </c>
      <c r="I997" t="s">
        <v>217</v>
      </c>
      <c r="J997" t="s">
        <v>27</v>
      </c>
      <c r="K997" s="2">
        <v>128</v>
      </c>
      <c r="L997" s="2">
        <v>8766</v>
      </c>
      <c r="M997" s="16">
        <v>64</v>
      </c>
      <c r="N997" s="29">
        <f t="shared" si="92"/>
        <v>2</v>
      </c>
      <c r="O997" s="30" t="str">
        <f t="shared" si="93"/>
        <v>64</v>
      </c>
      <c r="P997" s="30">
        <f t="shared" si="94"/>
        <v>0</v>
      </c>
      <c r="Q997" s="31">
        <f t="shared" si="95"/>
        <v>3840</v>
      </c>
      <c r="R997" s="31">
        <f t="shared" si="96"/>
        <v>64</v>
      </c>
      <c r="U997" s="28"/>
      <c r="V997" s="28"/>
      <c r="W997" s="8"/>
      <c r="X997" s="6"/>
    </row>
    <row r="998" spans="1:24">
      <c r="A998" s="32">
        <v>45444</v>
      </c>
      <c r="B998" s="1" t="str">
        <f t="shared" si="91"/>
        <v>junio</v>
      </c>
      <c r="C998" t="s">
        <v>213</v>
      </c>
      <c r="D998" t="s">
        <v>214</v>
      </c>
      <c r="E998" t="str">
        <f>+VLOOKUP(F998,'[1]DIVIPOLA MPIO'!$A$5:$B$1125,2,0)</f>
        <v>Antioquia</v>
      </c>
      <c r="F998" t="s">
        <v>453</v>
      </c>
      <c r="G998" t="s">
        <v>215</v>
      </c>
      <c r="H998" t="s">
        <v>218</v>
      </c>
      <c r="I998" t="s">
        <v>217</v>
      </c>
      <c r="J998" t="s">
        <v>27</v>
      </c>
      <c r="K998" s="2">
        <v>141</v>
      </c>
      <c r="L998" s="2">
        <v>10669</v>
      </c>
      <c r="M998" s="16">
        <v>682</v>
      </c>
      <c r="N998" s="29">
        <f t="shared" si="92"/>
        <v>3</v>
      </c>
      <c r="O998" s="30" t="str">
        <f t="shared" si="93"/>
        <v>68</v>
      </c>
      <c r="P998" s="30" t="str">
        <f t="shared" si="94"/>
        <v>2</v>
      </c>
      <c r="Q998" s="31">
        <f t="shared" si="95"/>
        <v>4082</v>
      </c>
      <c r="R998" s="31">
        <f t="shared" si="96"/>
        <v>68.033333333333331</v>
      </c>
      <c r="U998" s="28"/>
      <c r="V998" s="28"/>
      <c r="W998" s="8"/>
      <c r="X998" s="6"/>
    </row>
    <row r="999" spans="1:24">
      <c r="A999" s="32">
        <v>45444</v>
      </c>
      <c r="B999" s="1" t="str">
        <f t="shared" si="91"/>
        <v>junio</v>
      </c>
      <c r="C999" t="s">
        <v>290</v>
      </c>
      <c r="D999" t="s">
        <v>291</v>
      </c>
      <c r="E999" t="str">
        <f>+VLOOKUP(F999,'[1]DIVIPOLA MPIO'!$A$5:$B$1125,2,0)</f>
        <v>Valle del Cauca</v>
      </c>
      <c r="F999" t="s">
        <v>292</v>
      </c>
      <c r="G999" t="s">
        <v>297</v>
      </c>
      <c r="H999" t="s">
        <v>296</v>
      </c>
      <c r="I999" t="s">
        <v>295</v>
      </c>
      <c r="J999" t="s">
        <v>411</v>
      </c>
      <c r="K999" s="2">
        <v>3</v>
      </c>
      <c r="L999" s="2">
        <v>54</v>
      </c>
      <c r="M999" s="16">
        <v>183</v>
      </c>
      <c r="N999" s="29">
        <f t="shared" si="92"/>
        <v>3</v>
      </c>
      <c r="O999" s="30" t="str">
        <f t="shared" si="93"/>
        <v>18</v>
      </c>
      <c r="P999" s="30" t="str">
        <f t="shared" si="94"/>
        <v>3</v>
      </c>
      <c r="Q999" s="31">
        <f t="shared" si="95"/>
        <v>1083</v>
      </c>
      <c r="R999" s="31">
        <f t="shared" si="96"/>
        <v>18.05</v>
      </c>
      <c r="U999" s="28"/>
      <c r="V999" s="28"/>
      <c r="W999" s="8"/>
      <c r="X999" s="6"/>
    </row>
    <row r="1000" spans="1:24">
      <c r="A1000" s="32">
        <v>45444</v>
      </c>
      <c r="B1000" s="1" t="str">
        <f t="shared" si="91"/>
        <v>junio</v>
      </c>
      <c r="C1000" t="s">
        <v>290</v>
      </c>
      <c r="D1000" t="s">
        <v>291</v>
      </c>
      <c r="E1000" t="str">
        <f>+VLOOKUP(F1000,'[1]DIVIPOLA MPIO'!$A$5:$B$1125,2,0)</f>
        <v>Cauca</v>
      </c>
      <c r="F1000" t="s">
        <v>298</v>
      </c>
      <c r="G1000" t="s">
        <v>293</v>
      </c>
      <c r="H1000" t="s">
        <v>294</v>
      </c>
      <c r="I1000" t="s">
        <v>295</v>
      </c>
      <c r="J1000" t="s">
        <v>411</v>
      </c>
      <c r="K1000" s="2">
        <v>3</v>
      </c>
      <c r="L1000" s="2">
        <v>129</v>
      </c>
      <c r="M1000" s="16">
        <v>195</v>
      </c>
      <c r="N1000" s="29">
        <f t="shared" si="92"/>
        <v>3</v>
      </c>
      <c r="O1000" s="30" t="str">
        <f t="shared" si="93"/>
        <v>19</v>
      </c>
      <c r="P1000" s="30" t="str">
        <f t="shared" si="94"/>
        <v>5</v>
      </c>
      <c r="Q1000" s="31">
        <f t="shared" si="95"/>
        <v>1145</v>
      </c>
      <c r="R1000" s="31">
        <f t="shared" si="96"/>
        <v>19.083333333333332</v>
      </c>
      <c r="U1000" s="28"/>
      <c r="V1000" s="28"/>
      <c r="W1000" s="8"/>
      <c r="X1000" s="6"/>
    </row>
    <row r="1001" spans="1:24">
      <c r="A1001" s="32">
        <v>45444</v>
      </c>
      <c r="B1001" s="1" t="str">
        <f t="shared" si="91"/>
        <v>junio</v>
      </c>
      <c r="C1001" t="s">
        <v>290</v>
      </c>
      <c r="D1001" t="s">
        <v>291</v>
      </c>
      <c r="E1001" t="str">
        <f>+VLOOKUP(F1001,'[1]DIVIPOLA MPIO'!$A$5:$B$1125,2,0)</f>
        <v>Valle del Cauca</v>
      </c>
      <c r="F1001" t="s">
        <v>390</v>
      </c>
      <c r="G1001" t="s">
        <v>297</v>
      </c>
      <c r="H1001" t="s">
        <v>294</v>
      </c>
      <c r="I1001" t="s">
        <v>295</v>
      </c>
      <c r="J1001" t="s">
        <v>123</v>
      </c>
      <c r="K1001" s="2">
        <v>7</v>
      </c>
      <c r="L1001" s="2">
        <v>123</v>
      </c>
      <c r="M1001" s="16">
        <v>635</v>
      </c>
      <c r="N1001" s="29">
        <f t="shared" si="92"/>
        <v>3</v>
      </c>
      <c r="O1001" s="30" t="str">
        <f t="shared" si="93"/>
        <v>63</v>
      </c>
      <c r="P1001" s="30" t="str">
        <f t="shared" si="94"/>
        <v>5</v>
      </c>
      <c r="Q1001" s="31">
        <f t="shared" si="95"/>
        <v>3785</v>
      </c>
      <c r="R1001" s="31">
        <f t="shared" si="96"/>
        <v>63.083333333333336</v>
      </c>
      <c r="U1001" s="28"/>
      <c r="V1001" s="28"/>
      <c r="W1001" s="8"/>
      <c r="X1001" s="6"/>
    </row>
    <row r="1002" spans="1:24">
      <c r="A1002" s="32">
        <v>45444</v>
      </c>
      <c r="B1002" s="1" t="str">
        <f t="shared" si="91"/>
        <v>junio</v>
      </c>
      <c r="C1002" t="s">
        <v>290</v>
      </c>
      <c r="D1002" t="s">
        <v>291</v>
      </c>
      <c r="E1002" t="str">
        <f>+VLOOKUP(F1002,'[1]DIVIPOLA MPIO'!$A$5:$B$1125,2,0)</f>
        <v>Valle del Cauca</v>
      </c>
      <c r="F1002" t="s">
        <v>390</v>
      </c>
      <c r="G1002" t="s">
        <v>297</v>
      </c>
      <c r="H1002" t="s">
        <v>294</v>
      </c>
      <c r="I1002" t="s">
        <v>295</v>
      </c>
      <c r="J1002" t="s">
        <v>98</v>
      </c>
      <c r="K1002" s="2">
        <v>3</v>
      </c>
      <c r="L1002" s="2">
        <v>44</v>
      </c>
      <c r="M1002" s="16">
        <v>253</v>
      </c>
      <c r="N1002" s="29">
        <f t="shared" si="92"/>
        <v>3</v>
      </c>
      <c r="O1002" s="30" t="str">
        <f t="shared" si="93"/>
        <v>25</v>
      </c>
      <c r="P1002" s="30" t="str">
        <f t="shared" si="94"/>
        <v>3</v>
      </c>
      <c r="Q1002" s="31">
        <f t="shared" si="95"/>
        <v>1503</v>
      </c>
      <c r="R1002" s="31">
        <f t="shared" si="96"/>
        <v>25.05</v>
      </c>
      <c r="U1002" s="28"/>
      <c r="V1002" s="28"/>
      <c r="W1002" s="8"/>
      <c r="X1002" s="6"/>
    </row>
    <row r="1003" spans="1:24">
      <c r="A1003" s="32">
        <v>45444</v>
      </c>
      <c r="B1003" s="1" t="str">
        <f t="shared" si="91"/>
        <v>junio</v>
      </c>
      <c r="C1003" t="s">
        <v>290</v>
      </c>
      <c r="D1003" t="s">
        <v>291</v>
      </c>
      <c r="E1003" t="str">
        <f>+VLOOKUP(F1003,'[1]DIVIPOLA MPIO'!$A$5:$B$1125,2,0)</f>
        <v>Valle del Cauca</v>
      </c>
      <c r="F1003" t="s">
        <v>390</v>
      </c>
      <c r="G1003" t="s">
        <v>297</v>
      </c>
      <c r="H1003" t="s">
        <v>296</v>
      </c>
      <c r="I1003" t="s">
        <v>295</v>
      </c>
      <c r="J1003" t="s">
        <v>123</v>
      </c>
      <c r="K1003" s="2">
        <v>2</v>
      </c>
      <c r="L1003" s="2">
        <v>35</v>
      </c>
      <c r="M1003" s="16">
        <v>2</v>
      </c>
      <c r="N1003" s="29">
        <f t="shared" si="92"/>
        <v>1</v>
      </c>
      <c r="O1003" s="30" t="str">
        <f t="shared" si="93"/>
        <v>2</v>
      </c>
      <c r="P1003" s="30">
        <f t="shared" si="94"/>
        <v>0</v>
      </c>
      <c r="Q1003" s="31">
        <f t="shared" si="95"/>
        <v>120</v>
      </c>
      <c r="R1003" s="31">
        <f t="shared" si="96"/>
        <v>2</v>
      </c>
      <c r="U1003" s="28"/>
      <c r="V1003" s="28"/>
      <c r="W1003" s="8"/>
      <c r="X1003" s="6"/>
    </row>
    <row r="1004" spans="1:24">
      <c r="A1004" s="32">
        <v>45444</v>
      </c>
      <c r="B1004" s="1" t="str">
        <f t="shared" si="91"/>
        <v>junio</v>
      </c>
      <c r="C1004" t="s">
        <v>290</v>
      </c>
      <c r="D1004" t="s">
        <v>291</v>
      </c>
      <c r="E1004" t="str">
        <f>+VLOOKUP(F1004,'[1]DIVIPOLA MPIO'!$A$5:$B$1125,2,0)</f>
        <v>Valle del Cauca</v>
      </c>
      <c r="F1004" t="s">
        <v>390</v>
      </c>
      <c r="G1004" t="s">
        <v>297</v>
      </c>
      <c r="H1004" t="s">
        <v>296</v>
      </c>
      <c r="I1004" t="s">
        <v>295</v>
      </c>
      <c r="J1004" t="s">
        <v>98</v>
      </c>
      <c r="K1004" s="2">
        <v>3</v>
      </c>
      <c r="L1004" s="2">
        <v>62</v>
      </c>
      <c r="M1004" s="16">
        <v>315</v>
      </c>
      <c r="N1004" s="29">
        <f t="shared" si="92"/>
        <v>3</v>
      </c>
      <c r="O1004" s="30" t="str">
        <f t="shared" si="93"/>
        <v>31</v>
      </c>
      <c r="P1004" s="30" t="str">
        <f t="shared" si="94"/>
        <v>5</v>
      </c>
      <c r="Q1004" s="31">
        <f t="shared" si="95"/>
        <v>1865</v>
      </c>
      <c r="R1004" s="31">
        <f t="shared" si="96"/>
        <v>31.083333333333332</v>
      </c>
      <c r="U1004" s="28"/>
      <c r="V1004" s="28"/>
      <c r="W1004" s="8"/>
      <c r="X1004" s="6"/>
    </row>
    <row r="1005" spans="1:24">
      <c r="A1005" s="32">
        <v>45444</v>
      </c>
      <c r="B1005" s="1" t="str">
        <f t="shared" si="91"/>
        <v>junio</v>
      </c>
      <c r="C1005" t="s">
        <v>290</v>
      </c>
      <c r="D1005" t="s">
        <v>291</v>
      </c>
      <c r="E1005" t="str">
        <f>+VLOOKUP(F1005,'[1]DIVIPOLA MPIO'!$A$5:$B$1125,2,0)</f>
        <v>Valle del Cauca</v>
      </c>
      <c r="F1005" t="s">
        <v>95</v>
      </c>
      <c r="G1005" t="s">
        <v>293</v>
      </c>
      <c r="H1005" t="s">
        <v>299</v>
      </c>
      <c r="I1005" t="s">
        <v>295</v>
      </c>
      <c r="J1005" t="s">
        <v>411</v>
      </c>
      <c r="K1005" s="2">
        <v>1</v>
      </c>
      <c r="L1005" s="2">
        <v>19</v>
      </c>
      <c r="M1005" s="16">
        <v>29</v>
      </c>
      <c r="N1005" s="29">
        <f t="shared" si="92"/>
        <v>2</v>
      </c>
      <c r="O1005" s="30" t="str">
        <f t="shared" si="93"/>
        <v>29</v>
      </c>
      <c r="P1005" s="30">
        <f t="shared" si="94"/>
        <v>0</v>
      </c>
      <c r="Q1005" s="31">
        <f t="shared" si="95"/>
        <v>1740</v>
      </c>
      <c r="R1005" s="31">
        <f t="shared" si="96"/>
        <v>29</v>
      </c>
      <c r="U1005" s="28"/>
      <c r="V1005" s="28"/>
      <c r="W1005" s="8"/>
      <c r="X1005" s="6"/>
    </row>
    <row r="1006" spans="1:24">
      <c r="A1006" s="32">
        <v>45444</v>
      </c>
      <c r="B1006" s="1" t="str">
        <f t="shared" si="91"/>
        <v>junio</v>
      </c>
      <c r="C1006" t="s">
        <v>290</v>
      </c>
      <c r="D1006" t="s">
        <v>291</v>
      </c>
      <c r="E1006" t="str">
        <f>+VLOOKUP(F1006,'[1]DIVIPOLA MPIO'!$A$5:$B$1125,2,0)</f>
        <v>Valle del Cauca</v>
      </c>
      <c r="F1006" t="s">
        <v>95</v>
      </c>
      <c r="G1006" t="s">
        <v>297</v>
      </c>
      <c r="H1006" t="s">
        <v>299</v>
      </c>
      <c r="I1006" t="s">
        <v>295</v>
      </c>
      <c r="J1006" t="s">
        <v>411</v>
      </c>
      <c r="K1006" s="2">
        <v>4</v>
      </c>
      <c r="L1006" s="2">
        <v>75</v>
      </c>
      <c r="M1006" s="16">
        <v>225</v>
      </c>
      <c r="N1006" s="29">
        <f t="shared" si="92"/>
        <v>3</v>
      </c>
      <c r="O1006" s="30" t="str">
        <f t="shared" si="93"/>
        <v>22</v>
      </c>
      <c r="P1006" s="30" t="str">
        <f t="shared" si="94"/>
        <v>5</v>
      </c>
      <c r="Q1006" s="31">
        <f t="shared" si="95"/>
        <v>1325</v>
      </c>
      <c r="R1006" s="31">
        <f t="shared" si="96"/>
        <v>22.083333333333332</v>
      </c>
      <c r="U1006" s="28"/>
      <c r="V1006" s="28"/>
      <c r="W1006" s="8"/>
      <c r="X1006" s="6"/>
    </row>
    <row r="1007" spans="1:24">
      <c r="A1007" s="32">
        <v>45444</v>
      </c>
      <c r="B1007" s="1" t="str">
        <f t="shared" si="91"/>
        <v>junio</v>
      </c>
      <c r="C1007" t="s">
        <v>290</v>
      </c>
      <c r="D1007" t="s">
        <v>291</v>
      </c>
      <c r="E1007" t="str">
        <f>+VLOOKUP(F1007,'[1]DIVIPOLA MPIO'!$A$5:$B$1125,2,0)</f>
        <v>Valle del Cauca</v>
      </c>
      <c r="F1007" t="s">
        <v>95</v>
      </c>
      <c r="G1007" t="s">
        <v>297</v>
      </c>
      <c r="H1007" t="s">
        <v>294</v>
      </c>
      <c r="I1007" t="s">
        <v>295</v>
      </c>
      <c r="J1007" t="s">
        <v>411</v>
      </c>
      <c r="K1007" s="2">
        <v>7</v>
      </c>
      <c r="L1007" s="2">
        <v>169</v>
      </c>
      <c r="M1007" s="16">
        <v>442</v>
      </c>
      <c r="N1007" s="29">
        <f t="shared" si="92"/>
        <v>3</v>
      </c>
      <c r="O1007" s="30" t="str">
        <f t="shared" si="93"/>
        <v>44</v>
      </c>
      <c r="P1007" s="30" t="str">
        <f t="shared" si="94"/>
        <v>2</v>
      </c>
      <c r="Q1007" s="31">
        <f t="shared" si="95"/>
        <v>2642</v>
      </c>
      <c r="R1007" s="31">
        <f t="shared" si="96"/>
        <v>44.033333333333331</v>
      </c>
      <c r="U1007" s="28"/>
      <c r="V1007" s="28"/>
      <c r="W1007" s="8"/>
      <c r="X1007" s="6"/>
    </row>
    <row r="1008" spans="1:24">
      <c r="A1008" s="32">
        <v>45444</v>
      </c>
      <c r="B1008" s="1" t="str">
        <f t="shared" si="91"/>
        <v>junio</v>
      </c>
      <c r="C1008" t="s">
        <v>290</v>
      </c>
      <c r="D1008" t="s">
        <v>291</v>
      </c>
      <c r="E1008" t="str">
        <f>+VLOOKUP(F1008,'[1]DIVIPOLA MPIO'!$A$5:$B$1125,2,0)</f>
        <v>Valle del Cauca</v>
      </c>
      <c r="F1008" t="s">
        <v>95</v>
      </c>
      <c r="G1008" t="s">
        <v>297</v>
      </c>
      <c r="H1008" t="s">
        <v>294</v>
      </c>
      <c r="I1008" t="s">
        <v>295</v>
      </c>
      <c r="J1008" t="s">
        <v>98</v>
      </c>
      <c r="K1008" s="2">
        <v>6</v>
      </c>
      <c r="L1008" s="2">
        <v>114</v>
      </c>
      <c r="M1008" s="16">
        <v>23</v>
      </c>
      <c r="N1008" s="29">
        <f t="shared" si="92"/>
        <v>2</v>
      </c>
      <c r="O1008" s="30" t="str">
        <f t="shared" si="93"/>
        <v>23</v>
      </c>
      <c r="P1008" s="30">
        <f t="shared" si="94"/>
        <v>0</v>
      </c>
      <c r="Q1008" s="31">
        <f t="shared" si="95"/>
        <v>1380</v>
      </c>
      <c r="R1008" s="31">
        <f t="shared" si="96"/>
        <v>23</v>
      </c>
      <c r="U1008" s="28"/>
      <c r="V1008" s="28"/>
      <c r="W1008" s="8"/>
      <c r="X1008" s="6"/>
    </row>
    <row r="1009" spans="1:24">
      <c r="A1009" s="32">
        <v>45444</v>
      </c>
      <c r="B1009" s="1" t="str">
        <f t="shared" si="91"/>
        <v>junio</v>
      </c>
      <c r="C1009" t="s">
        <v>290</v>
      </c>
      <c r="D1009" t="s">
        <v>291</v>
      </c>
      <c r="E1009" t="str">
        <f>+VLOOKUP(F1009,'[1]DIVIPOLA MPIO'!$A$5:$B$1125,2,0)</f>
        <v>Valle del Cauca</v>
      </c>
      <c r="F1009" t="s">
        <v>95</v>
      </c>
      <c r="G1009" t="s">
        <v>297</v>
      </c>
      <c r="H1009" t="s">
        <v>296</v>
      </c>
      <c r="I1009" t="s">
        <v>295</v>
      </c>
      <c r="J1009" t="s">
        <v>411</v>
      </c>
      <c r="K1009" s="2">
        <v>13</v>
      </c>
      <c r="L1009" s="2">
        <v>260</v>
      </c>
      <c r="M1009" s="16">
        <v>761</v>
      </c>
      <c r="N1009" s="29">
        <f t="shared" si="92"/>
        <v>3</v>
      </c>
      <c r="O1009" s="30" t="str">
        <f>IF(N1009="1",$M1009,IF(N1009=2,LEFT($M1009,2),LEFT($M1009,2)))</f>
        <v>76</v>
      </c>
      <c r="P1009" s="30" t="str">
        <f t="shared" si="94"/>
        <v>1</v>
      </c>
      <c r="Q1009" s="31">
        <f t="shared" si="95"/>
        <v>4561</v>
      </c>
      <c r="R1009" s="31">
        <f t="shared" si="96"/>
        <v>76.016666666666666</v>
      </c>
      <c r="U1009" s="28"/>
      <c r="V1009" s="28"/>
      <c r="W1009" s="8"/>
      <c r="X1009" s="6"/>
    </row>
    <row r="1010" spans="1:24">
      <c r="A1010" s="32">
        <v>45444</v>
      </c>
      <c r="B1010" s="1" t="str">
        <f t="shared" si="91"/>
        <v>junio</v>
      </c>
      <c r="C1010" t="s">
        <v>290</v>
      </c>
      <c r="D1010" t="s">
        <v>291</v>
      </c>
      <c r="E1010" t="str">
        <f>+VLOOKUP(F1010,'[1]DIVIPOLA MPIO'!$A$5:$B$1125,2,0)</f>
        <v>Valle del Cauca</v>
      </c>
      <c r="F1010" t="s">
        <v>95</v>
      </c>
      <c r="G1010" t="s">
        <v>297</v>
      </c>
      <c r="H1010" t="s">
        <v>296</v>
      </c>
      <c r="I1010" t="s">
        <v>295</v>
      </c>
      <c r="J1010" t="s">
        <v>98</v>
      </c>
      <c r="K1010" s="2">
        <v>4</v>
      </c>
      <c r="L1010" s="2">
        <v>75</v>
      </c>
      <c r="M1010" s="16">
        <v>145</v>
      </c>
      <c r="N1010" s="29">
        <f t="shared" si="92"/>
        <v>3</v>
      </c>
      <c r="O1010" s="30" t="str">
        <f t="shared" si="93"/>
        <v>14</v>
      </c>
      <c r="P1010" s="30" t="str">
        <f t="shared" si="94"/>
        <v>5</v>
      </c>
      <c r="Q1010" s="31">
        <f t="shared" si="95"/>
        <v>845</v>
      </c>
      <c r="R1010" s="31">
        <f t="shared" si="96"/>
        <v>14.083333333333334</v>
      </c>
      <c r="U1010" s="28"/>
      <c r="V1010" s="28"/>
      <c r="W1010" s="8"/>
      <c r="X1010" s="6"/>
    </row>
    <row r="1011" spans="1:24">
      <c r="A1011" s="32">
        <v>45444</v>
      </c>
      <c r="B1011" s="1" t="str">
        <f t="shared" si="91"/>
        <v>junio</v>
      </c>
      <c r="C1011" t="s">
        <v>290</v>
      </c>
      <c r="D1011" t="s">
        <v>291</v>
      </c>
      <c r="E1011" t="str">
        <f>+VLOOKUP(F1011,'[1]DIVIPOLA MPIO'!$A$5:$B$1125,2,0)</f>
        <v>Boyacá</v>
      </c>
      <c r="F1011" t="s">
        <v>327</v>
      </c>
      <c r="G1011" t="s">
        <v>297</v>
      </c>
      <c r="H1011" t="s">
        <v>296</v>
      </c>
      <c r="I1011" t="s">
        <v>295</v>
      </c>
      <c r="J1011" t="s">
        <v>411</v>
      </c>
      <c r="K1011" s="2">
        <v>2</v>
      </c>
      <c r="L1011" s="2">
        <v>39</v>
      </c>
      <c r="M1011" s="16">
        <v>12</v>
      </c>
      <c r="N1011" s="29">
        <f t="shared" si="92"/>
        <v>2</v>
      </c>
      <c r="O1011" s="30" t="str">
        <f t="shared" si="93"/>
        <v>12</v>
      </c>
      <c r="P1011" s="30">
        <f t="shared" si="94"/>
        <v>0</v>
      </c>
      <c r="Q1011" s="31">
        <f t="shared" si="95"/>
        <v>720</v>
      </c>
      <c r="R1011" s="31">
        <f t="shared" si="96"/>
        <v>12</v>
      </c>
      <c r="U1011" s="28"/>
      <c r="V1011" s="28"/>
      <c r="W1011" s="8"/>
      <c r="X1011" s="6"/>
    </row>
    <row r="1012" spans="1:24">
      <c r="A1012" s="32">
        <v>45444</v>
      </c>
      <c r="B1012" s="1" t="str">
        <f t="shared" si="91"/>
        <v>junio</v>
      </c>
      <c r="C1012" t="s">
        <v>290</v>
      </c>
      <c r="D1012" t="s">
        <v>291</v>
      </c>
      <c r="E1012" t="str">
        <f>+VLOOKUP(F1012,'[1]DIVIPOLA MPIO'!$A$5:$B$1125,2,0)</f>
        <v>Risaralda</v>
      </c>
      <c r="F1012" t="s">
        <v>301</v>
      </c>
      <c r="G1012" t="s">
        <v>293</v>
      </c>
      <c r="H1012" t="s">
        <v>294</v>
      </c>
      <c r="I1012" t="s">
        <v>295</v>
      </c>
      <c r="J1012" t="s">
        <v>411</v>
      </c>
      <c r="K1012" s="2">
        <v>1</v>
      </c>
      <c r="L1012" s="2">
        <v>10</v>
      </c>
      <c r="M1012" s="16">
        <v>14</v>
      </c>
      <c r="N1012" s="29">
        <f t="shared" si="92"/>
        <v>2</v>
      </c>
      <c r="O1012" s="30" t="str">
        <f t="shared" si="93"/>
        <v>14</v>
      </c>
      <c r="P1012" s="30">
        <f t="shared" si="94"/>
        <v>0</v>
      </c>
      <c r="Q1012" s="31">
        <f t="shared" si="95"/>
        <v>840</v>
      </c>
      <c r="R1012" s="31">
        <f t="shared" si="96"/>
        <v>14</v>
      </c>
      <c r="U1012" s="28"/>
      <c r="V1012" s="28"/>
      <c r="W1012" s="8"/>
      <c r="X1012" s="6"/>
    </row>
    <row r="1013" spans="1:24">
      <c r="A1013" s="32">
        <v>45444</v>
      </c>
      <c r="B1013" s="1" t="str">
        <f t="shared" si="91"/>
        <v>junio</v>
      </c>
      <c r="C1013" t="s">
        <v>290</v>
      </c>
      <c r="D1013" t="s">
        <v>291</v>
      </c>
      <c r="E1013" t="str">
        <f>+VLOOKUP(F1013,'[1]DIVIPOLA MPIO'!$A$5:$B$1125,2,0)</f>
        <v>Risaralda</v>
      </c>
      <c r="F1013" t="s">
        <v>301</v>
      </c>
      <c r="G1013" t="s">
        <v>297</v>
      </c>
      <c r="H1013" t="s">
        <v>296</v>
      </c>
      <c r="I1013" t="s">
        <v>295</v>
      </c>
      <c r="J1013" t="s">
        <v>411</v>
      </c>
      <c r="K1013" s="2">
        <v>2</v>
      </c>
      <c r="L1013" s="2">
        <v>30</v>
      </c>
      <c r="M1013" s="16">
        <v>205</v>
      </c>
      <c r="N1013" s="29">
        <f t="shared" si="92"/>
        <v>3</v>
      </c>
      <c r="O1013" s="30" t="str">
        <f t="shared" si="93"/>
        <v>20</v>
      </c>
      <c r="P1013" s="30" t="str">
        <f t="shared" si="94"/>
        <v>5</v>
      </c>
      <c r="Q1013" s="31">
        <f t="shared" si="95"/>
        <v>1205</v>
      </c>
      <c r="R1013" s="31">
        <f t="shared" si="96"/>
        <v>20.083333333333332</v>
      </c>
      <c r="U1013" s="28"/>
      <c r="V1013" s="28"/>
      <c r="W1013" s="8"/>
      <c r="X1013" s="6"/>
    </row>
    <row r="1014" spans="1:24">
      <c r="A1014" s="32">
        <v>45444</v>
      </c>
      <c r="B1014" s="1" t="str">
        <f t="shared" si="91"/>
        <v>junio</v>
      </c>
      <c r="C1014" t="s">
        <v>290</v>
      </c>
      <c r="D1014" t="s">
        <v>291</v>
      </c>
      <c r="E1014" t="str">
        <f>+VLOOKUP(F1014,'[1]DIVIPOLA MPIO'!$A$5:$B$1125,2,0)</f>
        <v>Valle del Cauca</v>
      </c>
      <c r="F1014" t="s">
        <v>468</v>
      </c>
      <c r="G1014" t="s">
        <v>297</v>
      </c>
      <c r="H1014" t="s">
        <v>299</v>
      </c>
      <c r="I1014" t="s">
        <v>295</v>
      </c>
      <c r="J1014" t="s">
        <v>411</v>
      </c>
      <c r="K1014" s="2">
        <v>2</v>
      </c>
      <c r="L1014" s="2">
        <v>41</v>
      </c>
      <c r="M1014" s="16">
        <v>101</v>
      </c>
      <c r="N1014" s="29">
        <f t="shared" si="92"/>
        <v>3</v>
      </c>
      <c r="O1014" s="30" t="str">
        <f t="shared" si="93"/>
        <v>10</v>
      </c>
      <c r="P1014" s="30" t="str">
        <f t="shared" si="94"/>
        <v>1</v>
      </c>
      <c r="Q1014" s="31">
        <f t="shared" si="95"/>
        <v>601</v>
      </c>
      <c r="R1014" s="31">
        <f t="shared" si="96"/>
        <v>10.016666666666667</v>
      </c>
      <c r="U1014" s="28"/>
      <c r="V1014" s="28"/>
      <c r="W1014" s="8"/>
      <c r="X1014" s="6"/>
    </row>
    <row r="1015" spans="1:24">
      <c r="A1015" s="32">
        <v>45444</v>
      </c>
      <c r="B1015" s="1" t="str">
        <f t="shared" si="91"/>
        <v>junio</v>
      </c>
      <c r="C1015" t="s">
        <v>290</v>
      </c>
      <c r="D1015" t="s">
        <v>291</v>
      </c>
      <c r="E1015" t="str">
        <f>+VLOOKUP(F1015,'[1]DIVIPOLA MPIO'!$A$5:$B$1125,2,0)</f>
        <v>Valle del Cauca</v>
      </c>
      <c r="F1015" t="s">
        <v>468</v>
      </c>
      <c r="G1015" t="s">
        <v>297</v>
      </c>
      <c r="H1015" t="s">
        <v>294</v>
      </c>
      <c r="I1015" t="s">
        <v>295</v>
      </c>
      <c r="J1015" t="s">
        <v>411</v>
      </c>
      <c r="K1015" s="2">
        <v>5</v>
      </c>
      <c r="L1015" s="2">
        <v>140</v>
      </c>
      <c r="M1015" s="16">
        <v>228</v>
      </c>
      <c r="N1015" s="29">
        <f t="shared" si="92"/>
        <v>3</v>
      </c>
      <c r="O1015" s="30" t="str">
        <f t="shared" si="93"/>
        <v>22</v>
      </c>
      <c r="P1015" s="30" t="str">
        <f t="shared" si="94"/>
        <v>8</v>
      </c>
      <c r="Q1015" s="31">
        <f t="shared" si="95"/>
        <v>1328</v>
      </c>
      <c r="R1015" s="31">
        <f t="shared" si="96"/>
        <v>22.133333333333333</v>
      </c>
      <c r="U1015" s="28"/>
      <c r="V1015" s="28"/>
      <c r="W1015" s="8"/>
      <c r="X1015" s="6"/>
    </row>
    <row r="1016" spans="1:24">
      <c r="A1016" s="32">
        <v>45444</v>
      </c>
      <c r="B1016" s="1" t="str">
        <f t="shared" si="91"/>
        <v>junio</v>
      </c>
      <c r="C1016" t="s">
        <v>290</v>
      </c>
      <c r="D1016" t="s">
        <v>291</v>
      </c>
      <c r="E1016" t="str">
        <f>+VLOOKUP(F1016,'[1]DIVIPOLA MPIO'!$A$5:$B$1125,2,0)</f>
        <v>Valle del Cauca</v>
      </c>
      <c r="F1016" t="s">
        <v>468</v>
      </c>
      <c r="G1016" t="s">
        <v>297</v>
      </c>
      <c r="H1016" t="s">
        <v>294</v>
      </c>
      <c r="I1016" t="s">
        <v>295</v>
      </c>
      <c r="J1016" t="s">
        <v>123</v>
      </c>
      <c r="K1016" s="2">
        <v>12</v>
      </c>
      <c r="L1016" s="2">
        <v>218</v>
      </c>
      <c r="M1016" s="16">
        <v>477</v>
      </c>
      <c r="N1016" s="29">
        <f t="shared" si="92"/>
        <v>3</v>
      </c>
      <c r="O1016" s="30" t="str">
        <f t="shared" si="93"/>
        <v>47</v>
      </c>
      <c r="P1016" s="30" t="str">
        <f t="shared" si="94"/>
        <v>7</v>
      </c>
      <c r="Q1016" s="31">
        <f t="shared" si="95"/>
        <v>2827</v>
      </c>
      <c r="R1016" s="31">
        <f t="shared" si="96"/>
        <v>47.116666666666667</v>
      </c>
      <c r="U1016" s="28"/>
      <c r="V1016" s="28"/>
      <c r="W1016" s="8"/>
      <c r="X1016" s="6"/>
    </row>
    <row r="1017" spans="1:24">
      <c r="A1017" s="32">
        <v>45444</v>
      </c>
      <c r="B1017" s="1" t="str">
        <f t="shared" si="91"/>
        <v>junio</v>
      </c>
      <c r="C1017" t="s">
        <v>290</v>
      </c>
      <c r="D1017" t="s">
        <v>291</v>
      </c>
      <c r="E1017" t="str">
        <f>+VLOOKUP(F1017,'[1]DIVIPOLA MPIO'!$A$5:$B$1125,2,0)</f>
        <v>Valle del Cauca</v>
      </c>
      <c r="F1017" t="s">
        <v>468</v>
      </c>
      <c r="G1017" t="s">
        <v>297</v>
      </c>
      <c r="H1017" t="s">
        <v>296</v>
      </c>
      <c r="I1017" t="s">
        <v>295</v>
      </c>
      <c r="J1017" t="s">
        <v>411</v>
      </c>
      <c r="K1017" s="2">
        <v>11</v>
      </c>
      <c r="L1017" s="2">
        <v>243</v>
      </c>
      <c r="M1017" s="16">
        <v>38</v>
      </c>
      <c r="N1017" s="29">
        <f t="shared" si="92"/>
        <v>2</v>
      </c>
      <c r="O1017" s="30" t="str">
        <f t="shared" si="93"/>
        <v>38</v>
      </c>
      <c r="P1017" s="30">
        <f t="shared" si="94"/>
        <v>0</v>
      </c>
      <c r="Q1017" s="31">
        <f t="shared" si="95"/>
        <v>2280</v>
      </c>
      <c r="R1017" s="31">
        <f t="shared" si="96"/>
        <v>38</v>
      </c>
      <c r="U1017" s="28"/>
      <c r="V1017" s="28"/>
      <c r="W1017" s="8"/>
      <c r="X1017" s="6"/>
    </row>
    <row r="1018" spans="1:24">
      <c r="A1018" s="32">
        <v>45444</v>
      </c>
      <c r="B1018" s="1" t="str">
        <f t="shared" si="91"/>
        <v>junio</v>
      </c>
      <c r="C1018" t="s">
        <v>290</v>
      </c>
      <c r="D1018" t="s">
        <v>291</v>
      </c>
      <c r="E1018" t="str">
        <f>+VLOOKUP(F1018,'[1]DIVIPOLA MPIO'!$A$5:$B$1125,2,0)</f>
        <v>Valle del Cauca</v>
      </c>
      <c r="F1018" t="s">
        <v>468</v>
      </c>
      <c r="G1018" t="s">
        <v>297</v>
      </c>
      <c r="H1018" t="s">
        <v>296</v>
      </c>
      <c r="I1018" t="s">
        <v>295</v>
      </c>
      <c r="J1018" t="s">
        <v>123</v>
      </c>
      <c r="K1018" s="2">
        <v>12</v>
      </c>
      <c r="L1018" s="2">
        <v>230</v>
      </c>
      <c r="M1018" s="16">
        <v>559</v>
      </c>
      <c r="N1018" s="29">
        <f t="shared" si="92"/>
        <v>3</v>
      </c>
      <c r="O1018" s="30" t="str">
        <f t="shared" si="93"/>
        <v>55</v>
      </c>
      <c r="P1018" s="30" t="str">
        <f t="shared" si="94"/>
        <v>9</v>
      </c>
      <c r="Q1018" s="31">
        <f t="shared" si="95"/>
        <v>3309</v>
      </c>
      <c r="R1018" s="31">
        <f t="shared" si="96"/>
        <v>55.15</v>
      </c>
      <c r="U1018" s="28"/>
      <c r="V1018" s="28"/>
      <c r="W1018" s="8"/>
      <c r="X1018" s="6"/>
    </row>
    <row r="1019" spans="1:24">
      <c r="A1019" s="32">
        <v>45444</v>
      </c>
      <c r="B1019" s="1" t="str">
        <f t="shared" si="91"/>
        <v>junio</v>
      </c>
      <c r="C1019" t="s">
        <v>290</v>
      </c>
      <c r="D1019" t="s">
        <v>291</v>
      </c>
      <c r="E1019" t="str">
        <f>+VLOOKUP(F1019,'[1]DIVIPOLA MPIO'!$A$5:$B$1125,2,0)</f>
        <v>Risaralda</v>
      </c>
      <c r="F1019" t="s">
        <v>303</v>
      </c>
      <c r="G1019" t="s">
        <v>297</v>
      </c>
      <c r="H1019" t="s">
        <v>294</v>
      </c>
      <c r="I1019" t="s">
        <v>295</v>
      </c>
      <c r="J1019" t="s">
        <v>123</v>
      </c>
      <c r="K1019" s="2">
        <v>2</v>
      </c>
      <c r="L1019" s="2">
        <v>24</v>
      </c>
      <c r="M1019" s="16">
        <v>114</v>
      </c>
      <c r="N1019" s="29">
        <f t="shared" si="92"/>
        <v>3</v>
      </c>
      <c r="O1019" s="30" t="str">
        <f t="shared" si="93"/>
        <v>11</v>
      </c>
      <c r="P1019" s="30" t="str">
        <f t="shared" si="94"/>
        <v>4</v>
      </c>
      <c r="Q1019" s="31">
        <f t="shared" si="95"/>
        <v>664</v>
      </c>
      <c r="R1019" s="31">
        <f t="shared" si="96"/>
        <v>11.066666666666666</v>
      </c>
      <c r="U1019" s="28"/>
      <c r="V1019" s="28"/>
      <c r="W1019" s="8"/>
      <c r="X1019" s="6"/>
    </row>
    <row r="1020" spans="1:24">
      <c r="A1020" s="32">
        <v>45444</v>
      </c>
      <c r="B1020" s="1" t="str">
        <f t="shared" si="91"/>
        <v>junio</v>
      </c>
      <c r="C1020" t="s">
        <v>290</v>
      </c>
      <c r="D1020" t="s">
        <v>291</v>
      </c>
      <c r="E1020" t="str">
        <f>+VLOOKUP(F1020,'[1]DIVIPOLA MPIO'!$A$5:$B$1125,2,0)</f>
        <v>Risaralda</v>
      </c>
      <c r="F1020" t="s">
        <v>303</v>
      </c>
      <c r="G1020" t="s">
        <v>297</v>
      </c>
      <c r="H1020" t="s">
        <v>294</v>
      </c>
      <c r="I1020" t="s">
        <v>295</v>
      </c>
      <c r="J1020" t="s">
        <v>98</v>
      </c>
      <c r="K1020" s="2">
        <v>1</v>
      </c>
      <c r="L1020" s="2">
        <v>20</v>
      </c>
      <c r="M1020" s="16">
        <v>49</v>
      </c>
      <c r="N1020" s="29">
        <f t="shared" si="92"/>
        <v>2</v>
      </c>
      <c r="O1020" s="30" t="str">
        <f t="shared" si="93"/>
        <v>49</v>
      </c>
      <c r="P1020" s="30">
        <f t="shared" si="94"/>
        <v>0</v>
      </c>
      <c r="Q1020" s="31">
        <f t="shared" si="95"/>
        <v>2940</v>
      </c>
      <c r="R1020" s="31">
        <f t="shared" si="96"/>
        <v>49</v>
      </c>
      <c r="U1020" s="28"/>
      <c r="V1020" s="28"/>
      <c r="W1020" s="8"/>
      <c r="X1020" s="6"/>
    </row>
    <row r="1021" spans="1:24">
      <c r="A1021" s="32">
        <v>45444</v>
      </c>
      <c r="B1021" s="1" t="str">
        <f t="shared" si="91"/>
        <v>junio</v>
      </c>
      <c r="C1021" t="s">
        <v>290</v>
      </c>
      <c r="D1021" t="s">
        <v>291</v>
      </c>
      <c r="E1021" t="str">
        <f>+VLOOKUP(F1021,'[1]DIVIPOLA MPIO'!$A$5:$B$1125,2,0)</f>
        <v>Quindio</v>
      </c>
      <c r="F1021" t="s">
        <v>393</v>
      </c>
      <c r="G1021" t="s">
        <v>297</v>
      </c>
      <c r="H1021" t="s">
        <v>294</v>
      </c>
      <c r="I1021" t="s">
        <v>295</v>
      </c>
      <c r="J1021" t="s">
        <v>123</v>
      </c>
      <c r="K1021" s="2">
        <v>6</v>
      </c>
      <c r="L1021" s="2">
        <v>92</v>
      </c>
      <c r="M1021" s="16">
        <v>458</v>
      </c>
      <c r="N1021" s="29">
        <f t="shared" si="92"/>
        <v>3</v>
      </c>
      <c r="O1021" s="30" t="str">
        <f t="shared" si="93"/>
        <v>45</v>
      </c>
      <c r="P1021" s="30" t="str">
        <f t="shared" si="94"/>
        <v>8</v>
      </c>
      <c r="Q1021" s="31">
        <f t="shared" si="95"/>
        <v>2708</v>
      </c>
      <c r="R1021" s="31">
        <f t="shared" si="96"/>
        <v>45.133333333333333</v>
      </c>
      <c r="U1021" s="28"/>
      <c r="V1021" s="28"/>
      <c r="W1021" s="8"/>
      <c r="X1021" s="6"/>
    </row>
    <row r="1022" spans="1:24">
      <c r="A1022" s="32">
        <v>45444</v>
      </c>
      <c r="B1022" s="1" t="str">
        <f t="shared" si="91"/>
        <v>junio</v>
      </c>
      <c r="C1022" t="s">
        <v>290</v>
      </c>
      <c r="D1022" t="s">
        <v>291</v>
      </c>
      <c r="E1022" t="str">
        <f>+VLOOKUP(F1022,'[1]DIVIPOLA MPIO'!$A$5:$B$1125,2,0)</f>
        <v>Quindio</v>
      </c>
      <c r="F1022" t="s">
        <v>393</v>
      </c>
      <c r="G1022" t="s">
        <v>297</v>
      </c>
      <c r="H1022" t="s">
        <v>296</v>
      </c>
      <c r="I1022" t="s">
        <v>295</v>
      </c>
      <c r="J1022" t="s">
        <v>123</v>
      </c>
      <c r="K1022" s="2">
        <v>2</v>
      </c>
      <c r="L1022" s="2">
        <v>28</v>
      </c>
      <c r="M1022" s="16">
        <v>9</v>
      </c>
      <c r="N1022" s="29">
        <f t="shared" si="92"/>
        <v>1</v>
      </c>
      <c r="O1022" s="30" t="str">
        <f t="shared" si="93"/>
        <v>9</v>
      </c>
      <c r="P1022" s="30">
        <f t="shared" si="94"/>
        <v>0</v>
      </c>
      <c r="Q1022" s="31">
        <f t="shared" si="95"/>
        <v>540</v>
      </c>
      <c r="R1022" s="31">
        <f t="shared" si="96"/>
        <v>9</v>
      </c>
      <c r="U1022" s="28"/>
      <c r="V1022" s="28"/>
      <c r="W1022" s="8"/>
      <c r="X1022" s="6"/>
    </row>
    <row r="1023" spans="1:24">
      <c r="A1023" s="32">
        <v>45444</v>
      </c>
      <c r="B1023" s="1" t="str">
        <f t="shared" si="91"/>
        <v>junio</v>
      </c>
      <c r="C1023" t="s">
        <v>290</v>
      </c>
      <c r="D1023" t="s">
        <v>291</v>
      </c>
      <c r="E1023" t="str">
        <f>+VLOOKUP(F1023,'[1]DIVIPOLA MPIO'!$A$5:$B$1125,2,0)</f>
        <v>Valle del Cauca</v>
      </c>
      <c r="F1023" t="s">
        <v>304</v>
      </c>
      <c r="G1023" t="s">
        <v>297</v>
      </c>
      <c r="H1023" t="s">
        <v>296</v>
      </c>
      <c r="I1023" t="s">
        <v>295</v>
      </c>
      <c r="J1023" t="s">
        <v>411</v>
      </c>
      <c r="K1023" s="2">
        <v>1</v>
      </c>
      <c r="L1023" s="2">
        <v>21</v>
      </c>
      <c r="M1023" s="16">
        <v>102</v>
      </c>
      <c r="N1023" s="29">
        <f t="shared" si="92"/>
        <v>3</v>
      </c>
      <c r="O1023" s="30" t="str">
        <f t="shared" si="93"/>
        <v>10</v>
      </c>
      <c r="P1023" s="30" t="str">
        <f t="shared" si="94"/>
        <v>2</v>
      </c>
      <c r="Q1023" s="31">
        <f t="shared" si="95"/>
        <v>602</v>
      </c>
      <c r="R1023" s="31">
        <f t="shared" si="96"/>
        <v>10.033333333333333</v>
      </c>
      <c r="U1023" s="28"/>
      <c r="V1023" s="28"/>
      <c r="W1023" s="8"/>
      <c r="X1023" s="6"/>
    </row>
    <row r="1024" spans="1:24">
      <c r="A1024" s="32">
        <v>45444</v>
      </c>
      <c r="B1024" s="1" t="str">
        <f t="shared" si="91"/>
        <v>junio</v>
      </c>
      <c r="C1024" t="s">
        <v>290</v>
      </c>
      <c r="D1024" t="s">
        <v>291</v>
      </c>
      <c r="E1024" t="str">
        <f>+VLOOKUP(F1024,'[1]DIVIPOLA MPIO'!$A$5:$B$1125,2,0)</f>
        <v>Valle del Cauca</v>
      </c>
      <c r="F1024" t="s">
        <v>306</v>
      </c>
      <c r="G1024" t="s">
        <v>297</v>
      </c>
      <c r="H1024" t="s">
        <v>299</v>
      </c>
      <c r="I1024" t="s">
        <v>295</v>
      </c>
      <c r="J1024" t="s">
        <v>411</v>
      </c>
      <c r="K1024" s="2">
        <v>1</v>
      </c>
      <c r="L1024" s="2">
        <v>20</v>
      </c>
      <c r="M1024" s="16">
        <v>5</v>
      </c>
      <c r="N1024" s="29">
        <f t="shared" si="92"/>
        <v>1</v>
      </c>
      <c r="O1024" s="30" t="str">
        <f t="shared" si="93"/>
        <v>5</v>
      </c>
      <c r="P1024" s="30">
        <f t="shared" si="94"/>
        <v>0</v>
      </c>
      <c r="Q1024" s="31">
        <f t="shared" si="95"/>
        <v>300</v>
      </c>
      <c r="R1024" s="31">
        <f t="shared" si="96"/>
        <v>5</v>
      </c>
      <c r="U1024" s="28"/>
      <c r="V1024" s="28"/>
      <c r="W1024" s="8"/>
      <c r="X1024" s="6"/>
    </row>
    <row r="1025" spans="1:24">
      <c r="A1025" s="32">
        <v>45444</v>
      </c>
      <c r="B1025" s="1" t="str">
        <f t="shared" si="91"/>
        <v>junio</v>
      </c>
      <c r="C1025" t="s">
        <v>290</v>
      </c>
      <c r="D1025" t="s">
        <v>291</v>
      </c>
      <c r="E1025" t="str">
        <f>+VLOOKUP(F1025,'[1]DIVIPOLA MPIO'!$A$5:$B$1125,2,0)</f>
        <v>Valle del Cauca</v>
      </c>
      <c r="F1025" t="s">
        <v>306</v>
      </c>
      <c r="G1025" t="s">
        <v>297</v>
      </c>
      <c r="H1025" t="s">
        <v>294</v>
      </c>
      <c r="I1025" t="s">
        <v>295</v>
      </c>
      <c r="J1025" t="s">
        <v>411</v>
      </c>
      <c r="K1025" s="2">
        <v>2</v>
      </c>
      <c r="L1025" s="2">
        <v>43</v>
      </c>
      <c r="M1025" s="16">
        <v>61</v>
      </c>
      <c r="N1025" s="29">
        <f t="shared" si="92"/>
        <v>2</v>
      </c>
      <c r="O1025" s="30" t="str">
        <f t="shared" si="93"/>
        <v>61</v>
      </c>
      <c r="P1025" s="30">
        <f t="shared" si="94"/>
        <v>0</v>
      </c>
      <c r="Q1025" s="31">
        <f t="shared" si="95"/>
        <v>3660</v>
      </c>
      <c r="R1025" s="31">
        <f t="shared" si="96"/>
        <v>61</v>
      </c>
      <c r="U1025" s="28"/>
      <c r="V1025" s="28"/>
      <c r="W1025" s="8"/>
      <c r="X1025" s="6"/>
    </row>
    <row r="1026" spans="1:24">
      <c r="A1026" s="32">
        <v>45444</v>
      </c>
      <c r="B1026" s="1" t="str">
        <f t="shared" si="91"/>
        <v>junio</v>
      </c>
      <c r="C1026" t="s">
        <v>290</v>
      </c>
      <c r="D1026" t="s">
        <v>291</v>
      </c>
      <c r="E1026" t="str">
        <f>+VLOOKUP(F1026,'[1]DIVIPOLA MPIO'!$A$5:$B$1125,2,0)</f>
        <v>Valle del Cauca</v>
      </c>
      <c r="F1026" t="s">
        <v>306</v>
      </c>
      <c r="G1026" t="s">
        <v>297</v>
      </c>
      <c r="H1026" t="s">
        <v>294</v>
      </c>
      <c r="I1026" t="s">
        <v>295</v>
      </c>
      <c r="J1026" t="s">
        <v>123</v>
      </c>
      <c r="K1026" s="2">
        <v>3</v>
      </c>
      <c r="L1026" s="2">
        <v>40</v>
      </c>
      <c r="M1026" s="16">
        <v>6</v>
      </c>
      <c r="N1026" s="29">
        <f t="shared" si="92"/>
        <v>1</v>
      </c>
      <c r="O1026" s="30" t="str">
        <f t="shared" si="93"/>
        <v>6</v>
      </c>
      <c r="P1026" s="30">
        <f t="shared" si="94"/>
        <v>0</v>
      </c>
      <c r="Q1026" s="31">
        <f t="shared" si="95"/>
        <v>360</v>
      </c>
      <c r="R1026" s="31">
        <f t="shared" si="96"/>
        <v>6</v>
      </c>
      <c r="U1026" s="28"/>
      <c r="V1026" s="28"/>
      <c r="W1026" s="8"/>
      <c r="X1026" s="6"/>
    </row>
    <row r="1027" spans="1:24">
      <c r="A1027" s="32">
        <v>45444</v>
      </c>
      <c r="B1027" s="1" t="str">
        <f t="shared" ref="B1027:B1090" si="97">TEXT(A1027,"mmmm")</f>
        <v>junio</v>
      </c>
      <c r="C1027" t="s">
        <v>290</v>
      </c>
      <c r="D1027" t="s">
        <v>291</v>
      </c>
      <c r="E1027" t="str">
        <f>+VLOOKUP(F1027,'[1]DIVIPOLA MPIO'!$A$5:$B$1125,2,0)</f>
        <v>Valle del Cauca</v>
      </c>
      <c r="F1027" t="s">
        <v>306</v>
      </c>
      <c r="G1027" t="s">
        <v>297</v>
      </c>
      <c r="H1027" t="s">
        <v>296</v>
      </c>
      <c r="I1027" t="s">
        <v>295</v>
      </c>
      <c r="J1027" t="s">
        <v>411</v>
      </c>
      <c r="K1027" s="2">
        <v>6</v>
      </c>
      <c r="L1027" s="2">
        <v>134</v>
      </c>
      <c r="M1027" s="16">
        <v>374</v>
      </c>
      <c r="N1027" s="29">
        <f t="shared" ref="N1027:N1090" si="98">LEN($M1027)</f>
        <v>3</v>
      </c>
      <c r="O1027" s="30" t="str">
        <f t="shared" ref="O1027:O1038" si="99">IF(N1027="1",$M1027,IF(N1027=2,LEFT($M1027,2),LEFT($M1027,2)))</f>
        <v>37</v>
      </c>
      <c r="P1027" s="30" t="str">
        <f t="shared" ref="P1027:P1038" si="100">IF(N1027&lt;=2,0,MID($M1027,3,3))</f>
        <v>4</v>
      </c>
      <c r="Q1027" s="31">
        <f t="shared" ref="Q1027:Q1038" si="101">(O1027*60)+P1027</f>
        <v>2224</v>
      </c>
      <c r="R1027" s="31">
        <f t="shared" ref="R1027:R1038" si="102">+Q1027/60</f>
        <v>37.06666666666667</v>
      </c>
      <c r="U1027" s="28"/>
      <c r="V1027" s="28"/>
      <c r="W1027" s="8"/>
      <c r="X1027" s="6"/>
    </row>
    <row r="1028" spans="1:24">
      <c r="A1028" s="32">
        <v>45444</v>
      </c>
      <c r="B1028" s="1" t="str">
        <f t="shared" si="97"/>
        <v>junio</v>
      </c>
      <c r="C1028" t="s">
        <v>290</v>
      </c>
      <c r="D1028" t="s">
        <v>291</v>
      </c>
      <c r="E1028" t="str">
        <f>+VLOOKUP(F1028,'[1]DIVIPOLA MPIO'!$A$5:$B$1125,2,0)</f>
        <v>Caldas</v>
      </c>
      <c r="F1028" t="s">
        <v>307</v>
      </c>
      <c r="G1028" t="s">
        <v>293</v>
      </c>
      <c r="H1028" t="s">
        <v>299</v>
      </c>
      <c r="I1028" t="s">
        <v>295</v>
      </c>
      <c r="J1028" t="s">
        <v>411</v>
      </c>
      <c r="K1028" s="2">
        <v>1</v>
      </c>
      <c r="L1028" s="2">
        <v>35</v>
      </c>
      <c r="M1028" s="16">
        <v>104</v>
      </c>
      <c r="N1028" s="29">
        <f t="shared" si="98"/>
        <v>3</v>
      </c>
      <c r="O1028" s="30" t="str">
        <f t="shared" si="99"/>
        <v>10</v>
      </c>
      <c r="P1028" s="30" t="str">
        <f t="shared" si="100"/>
        <v>4</v>
      </c>
      <c r="Q1028" s="31">
        <f t="shared" si="101"/>
        <v>604</v>
      </c>
      <c r="R1028" s="31">
        <f t="shared" si="102"/>
        <v>10.066666666666666</v>
      </c>
      <c r="U1028" s="28"/>
      <c r="V1028" s="28"/>
      <c r="W1028" s="8"/>
      <c r="X1028" s="6"/>
    </row>
    <row r="1029" spans="1:24">
      <c r="A1029" s="32">
        <v>45444</v>
      </c>
      <c r="B1029" s="1" t="str">
        <f t="shared" si="97"/>
        <v>junio</v>
      </c>
      <c r="C1029" t="s">
        <v>290</v>
      </c>
      <c r="D1029" t="s">
        <v>291</v>
      </c>
      <c r="E1029" t="str">
        <f>+VLOOKUP(F1029,'[1]DIVIPOLA MPIO'!$A$5:$B$1125,2,0)</f>
        <v>Caldas</v>
      </c>
      <c r="F1029" t="s">
        <v>307</v>
      </c>
      <c r="G1029" t="s">
        <v>293</v>
      </c>
      <c r="H1029" t="s">
        <v>294</v>
      </c>
      <c r="I1029" t="s">
        <v>295</v>
      </c>
      <c r="J1029" t="s">
        <v>411</v>
      </c>
      <c r="K1029" s="2">
        <v>7</v>
      </c>
      <c r="L1029" s="2">
        <v>149</v>
      </c>
      <c r="M1029" s="16">
        <v>424</v>
      </c>
      <c r="N1029" s="29">
        <f t="shared" si="98"/>
        <v>3</v>
      </c>
      <c r="O1029" s="30" t="str">
        <f t="shared" si="99"/>
        <v>42</v>
      </c>
      <c r="P1029" s="30" t="str">
        <f t="shared" si="100"/>
        <v>4</v>
      </c>
      <c r="Q1029" s="31">
        <f t="shared" si="101"/>
        <v>2524</v>
      </c>
      <c r="R1029" s="31">
        <f t="shared" si="102"/>
        <v>42.06666666666667</v>
      </c>
      <c r="U1029" s="28"/>
      <c r="V1029" s="28"/>
      <c r="W1029" s="8"/>
      <c r="X1029" s="6"/>
    </row>
    <row r="1030" spans="1:24">
      <c r="A1030" s="32">
        <v>45444</v>
      </c>
      <c r="B1030" s="1" t="str">
        <f t="shared" si="97"/>
        <v>junio</v>
      </c>
      <c r="C1030" t="s">
        <v>290</v>
      </c>
      <c r="D1030" t="s">
        <v>291</v>
      </c>
      <c r="E1030" t="str">
        <f>+VLOOKUP(F1030,'[1]DIVIPOLA MPIO'!$A$5:$B$1125,2,0)</f>
        <v>Valle del Cauca</v>
      </c>
      <c r="F1030" t="s">
        <v>227</v>
      </c>
      <c r="G1030" t="s">
        <v>297</v>
      </c>
      <c r="H1030" t="s">
        <v>294</v>
      </c>
      <c r="I1030" t="s">
        <v>295</v>
      </c>
      <c r="J1030" t="s">
        <v>411</v>
      </c>
      <c r="K1030" s="2">
        <v>3</v>
      </c>
      <c r="L1030" s="2">
        <v>47</v>
      </c>
      <c r="M1030" s="16">
        <v>217</v>
      </c>
      <c r="N1030" s="29">
        <f t="shared" si="98"/>
        <v>3</v>
      </c>
      <c r="O1030" s="30" t="str">
        <f t="shared" si="99"/>
        <v>21</v>
      </c>
      <c r="P1030" s="30" t="str">
        <f t="shared" si="100"/>
        <v>7</v>
      </c>
      <c r="Q1030" s="31">
        <f t="shared" si="101"/>
        <v>1267</v>
      </c>
      <c r="R1030" s="31">
        <f t="shared" si="102"/>
        <v>21.116666666666667</v>
      </c>
      <c r="U1030" s="28"/>
      <c r="V1030" s="28"/>
      <c r="W1030" s="8"/>
      <c r="X1030" s="6"/>
    </row>
    <row r="1031" spans="1:24">
      <c r="A1031" s="32">
        <v>45444</v>
      </c>
      <c r="B1031" s="1" t="str">
        <f t="shared" si="97"/>
        <v>junio</v>
      </c>
      <c r="C1031" t="s">
        <v>290</v>
      </c>
      <c r="D1031" t="s">
        <v>291</v>
      </c>
      <c r="E1031" t="str">
        <f>+VLOOKUP(F1031,'[1]DIVIPOLA MPIO'!$A$5:$B$1125,2,0)</f>
        <v>Valle del Cauca</v>
      </c>
      <c r="F1031" t="s">
        <v>227</v>
      </c>
      <c r="G1031" t="s">
        <v>297</v>
      </c>
      <c r="H1031" t="s">
        <v>296</v>
      </c>
      <c r="I1031" t="s">
        <v>295</v>
      </c>
      <c r="J1031" t="s">
        <v>411</v>
      </c>
      <c r="K1031" s="2">
        <v>10</v>
      </c>
      <c r="L1031" s="2">
        <v>187</v>
      </c>
      <c r="M1031" s="16">
        <v>927</v>
      </c>
      <c r="N1031" s="29">
        <f t="shared" si="98"/>
        <v>3</v>
      </c>
      <c r="O1031" s="30" t="str">
        <f t="shared" si="99"/>
        <v>92</v>
      </c>
      <c r="P1031" s="30" t="str">
        <f t="shared" si="100"/>
        <v>7</v>
      </c>
      <c r="Q1031" s="31">
        <f t="shared" si="101"/>
        <v>5527</v>
      </c>
      <c r="R1031" s="31">
        <f t="shared" si="102"/>
        <v>92.11666666666666</v>
      </c>
      <c r="U1031" s="28"/>
      <c r="V1031" s="28"/>
      <c r="W1031" s="8"/>
      <c r="X1031" s="6"/>
    </row>
    <row r="1032" spans="1:24">
      <c r="A1032" s="32">
        <v>45444</v>
      </c>
      <c r="B1032" s="1" t="str">
        <f t="shared" si="97"/>
        <v>junio</v>
      </c>
      <c r="C1032" t="s">
        <v>229</v>
      </c>
      <c r="D1032" t="s">
        <v>230</v>
      </c>
      <c r="E1032" t="str">
        <f>+VLOOKUP(F1032,'[1]DIVIPOLA MPIO'!$A$5:$B$1125,2,0)</f>
        <v>Meta</v>
      </c>
      <c r="F1032" t="s">
        <v>78</v>
      </c>
      <c r="G1032" t="s">
        <v>231</v>
      </c>
      <c r="H1032" t="s">
        <v>232</v>
      </c>
      <c r="I1032" t="s">
        <v>410</v>
      </c>
      <c r="J1032" t="s">
        <v>16</v>
      </c>
      <c r="K1032" s="2">
        <v>368</v>
      </c>
      <c r="L1032" s="2">
        <v>5148</v>
      </c>
      <c r="M1032" s="16">
        <v>100</v>
      </c>
      <c r="N1032" s="29">
        <f t="shared" si="98"/>
        <v>3</v>
      </c>
      <c r="O1032" s="30">
        <v>100</v>
      </c>
      <c r="P1032" s="30" t="str">
        <f t="shared" si="100"/>
        <v>0</v>
      </c>
      <c r="Q1032" s="31">
        <f t="shared" si="101"/>
        <v>6000</v>
      </c>
      <c r="R1032" s="31">
        <f t="shared" si="102"/>
        <v>100</v>
      </c>
      <c r="U1032" s="28"/>
      <c r="V1032" s="28"/>
      <c r="W1032" s="8"/>
      <c r="X1032" s="6"/>
    </row>
    <row r="1033" spans="1:24">
      <c r="A1033" s="32">
        <v>45444</v>
      </c>
      <c r="B1033" s="1" t="str">
        <f t="shared" si="97"/>
        <v>junio</v>
      </c>
      <c r="C1033" t="s">
        <v>229</v>
      </c>
      <c r="D1033" t="s">
        <v>230</v>
      </c>
      <c r="E1033" t="str">
        <f>+VLOOKUP(F1033,'[1]DIVIPOLA MPIO'!$A$5:$B$1125,2,0)</f>
        <v>Meta</v>
      </c>
      <c r="F1033" t="s">
        <v>78</v>
      </c>
      <c r="G1033" t="s">
        <v>231</v>
      </c>
      <c r="H1033" t="s">
        <v>232</v>
      </c>
      <c r="I1033" t="s">
        <v>410</v>
      </c>
      <c r="J1033" t="s">
        <v>123</v>
      </c>
      <c r="K1033" s="2">
        <v>3</v>
      </c>
      <c r="L1033" s="2">
        <v>46</v>
      </c>
      <c r="M1033" s="16">
        <v>130</v>
      </c>
      <c r="N1033" s="29">
        <f t="shared" si="98"/>
        <v>3</v>
      </c>
      <c r="O1033" s="30">
        <v>1</v>
      </c>
      <c r="P1033" s="30">
        <v>30</v>
      </c>
      <c r="Q1033" s="31">
        <f t="shared" si="101"/>
        <v>90</v>
      </c>
      <c r="R1033" s="31">
        <f t="shared" si="102"/>
        <v>1.5</v>
      </c>
      <c r="U1033" s="28"/>
      <c r="V1033" s="28"/>
      <c r="W1033" s="8"/>
      <c r="X1033" s="6"/>
    </row>
    <row r="1034" spans="1:24">
      <c r="A1034" s="32">
        <v>45444</v>
      </c>
      <c r="B1034" s="1" t="str">
        <f t="shared" si="97"/>
        <v>junio</v>
      </c>
      <c r="C1034" t="s">
        <v>229</v>
      </c>
      <c r="D1034" t="s">
        <v>230</v>
      </c>
      <c r="E1034" t="str">
        <f>+VLOOKUP(F1034,'[1]DIVIPOLA MPIO'!$A$5:$B$1125,2,0)</f>
        <v>Meta</v>
      </c>
      <c r="F1034" t="s">
        <v>78</v>
      </c>
      <c r="G1034" t="s">
        <v>231</v>
      </c>
      <c r="H1034" t="s">
        <v>232</v>
      </c>
      <c r="I1034" t="s">
        <v>15</v>
      </c>
      <c r="J1034" t="s">
        <v>412</v>
      </c>
      <c r="K1034" s="2">
        <v>28</v>
      </c>
      <c r="L1034" s="2">
        <v>343</v>
      </c>
      <c r="M1034" s="16">
        <v>10</v>
      </c>
      <c r="N1034" s="29">
        <f t="shared" si="98"/>
        <v>2</v>
      </c>
      <c r="O1034" s="30" t="str">
        <f t="shared" si="99"/>
        <v>10</v>
      </c>
      <c r="P1034" s="30">
        <f t="shared" si="100"/>
        <v>0</v>
      </c>
      <c r="Q1034" s="31">
        <f t="shared" si="101"/>
        <v>600</v>
      </c>
      <c r="R1034" s="31">
        <f t="shared" si="102"/>
        <v>10</v>
      </c>
      <c r="U1034" s="28"/>
      <c r="V1034" s="28"/>
      <c r="W1034" s="8"/>
      <c r="X1034" s="6"/>
    </row>
    <row r="1035" spans="1:24">
      <c r="A1035" s="32">
        <v>45444</v>
      </c>
      <c r="B1035" s="1" t="str">
        <f t="shared" si="97"/>
        <v>junio</v>
      </c>
      <c r="C1035" t="s">
        <v>229</v>
      </c>
      <c r="D1035" t="s">
        <v>230</v>
      </c>
      <c r="E1035" t="str">
        <f>+VLOOKUP(F1035,'[1]DIVIPOLA MPIO'!$A$5:$B$1125,2,0)</f>
        <v>Meta</v>
      </c>
      <c r="F1035" t="s">
        <v>78</v>
      </c>
      <c r="G1035" t="s">
        <v>231</v>
      </c>
      <c r="H1035" t="s">
        <v>232</v>
      </c>
      <c r="I1035" t="s">
        <v>394</v>
      </c>
      <c r="J1035" t="s">
        <v>81</v>
      </c>
      <c r="K1035" s="2">
        <v>10</v>
      </c>
      <c r="L1035" s="2">
        <v>127</v>
      </c>
      <c r="M1035" s="16">
        <v>4</v>
      </c>
      <c r="N1035" s="29">
        <f t="shared" si="98"/>
        <v>1</v>
      </c>
      <c r="O1035" s="30" t="str">
        <f t="shared" si="99"/>
        <v>4</v>
      </c>
      <c r="P1035" s="30">
        <f t="shared" si="100"/>
        <v>0</v>
      </c>
      <c r="Q1035" s="31">
        <f t="shared" si="101"/>
        <v>240</v>
      </c>
      <c r="R1035" s="31">
        <f t="shared" si="102"/>
        <v>4</v>
      </c>
      <c r="U1035" s="28"/>
      <c r="V1035" s="28"/>
      <c r="W1035" s="8"/>
      <c r="X1035" s="6"/>
    </row>
    <row r="1036" spans="1:24">
      <c r="A1036" s="32">
        <v>45444</v>
      </c>
      <c r="B1036" s="1" t="str">
        <f t="shared" si="97"/>
        <v>junio</v>
      </c>
      <c r="C1036" t="s">
        <v>235</v>
      </c>
      <c r="D1036" t="s">
        <v>236</v>
      </c>
      <c r="E1036" t="str">
        <f>+VLOOKUP(F1036,'[1]DIVIPOLA MPIO'!$A$5:$B$1125,2,0)</f>
        <v>Valle del Cauca</v>
      </c>
      <c r="F1036" t="s">
        <v>462</v>
      </c>
      <c r="G1036" t="s">
        <v>238</v>
      </c>
      <c r="H1036" t="s">
        <v>239</v>
      </c>
      <c r="I1036" t="s">
        <v>211</v>
      </c>
      <c r="J1036" t="s">
        <v>411</v>
      </c>
      <c r="K1036" s="2">
        <v>66</v>
      </c>
      <c r="L1036" s="2">
        <v>835.42</v>
      </c>
      <c r="M1036" s="16">
        <v>367</v>
      </c>
      <c r="N1036" s="29">
        <f t="shared" si="98"/>
        <v>3</v>
      </c>
      <c r="O1036" s="30" t="str">
        <f t="shared" si="99"/>
        <v>36</v>
      </c>
      <c r="P1036" s="30" t="str">
        <f t="shared" si="100"/>
        <v>7</v>
      </c>
      <c r="Q1036" s="31">
        <f t="shared" si="101"/>
        <v>2167</v>
      </c>
      <c r="R1036" s="31">
        <f t="shared" si="102"/>
        <v>36.116666666666667</v>
      </c>
      <c r="U1036" s="28"/>
      <c r="V1036" s="28"/>
      <c r="W1036" s="8"/>
      <c r="X1036" s="6"/>
    </row>
    <row r="1037" spans="1:24">
      <c r="A1037" s="32">
        <v>45444</v>
      </c>
      <c r="B1037" s="1" t="str">
        <f t="shared" si="97"/>
        <v>junio</v>
      </c>
      <c r="C1037" t="s">
        <v>235</v>
      </c>
      <c r="D1037" t="s">
        <v>236</v>
      </c>
      <c r="E1037" t="str">
        <f>+VLOOKUP(F1037,'[1]DIVIPOLA MPIO'!$A$5:$B$1125,2,0)</f>
        <v>Valle del Cauca</v>
      </c>
      <c r="F1037" t="s">
        <v>240</v>
      </c>
      <c r="G1037" t="s">
        <v>241</v>
      </c>
      <c r="H1037" t="s">
        <v>239</v>
      </c>
      <c r="I1037" t="s">
        <v>211</v>
      </c>
      <c r="J1037" t="s">
        <v>411</v>
      </c>
      <c r="K1037" s="2">
        <v>39</v>
      </c>
      <c r="L1037" s="2">
        <v>701.2</v>
      </c>
      <c r="M1037" s="16">
        <v>233</v>
      </c>
      <c r="N1037" s="29">
        <f t="shared" si="98"/>
        <v>3</v>
      </c>
      <c r="O1037" s="30" t="str">
        <f t="shared" si="99"/>
        <v>23</v>
      </c>
      <c r="P1037" s="30" t="str">
        <f t="shared" si="100"/>
        <v>3</v>
      </c>
      <c r="Q1037" s="31">
        <f t="shared" si="101"/>
        <v>1383</v>
      </c>
      <c r="R1037" s="31">
        <f t="shared" si="102"/>
        <v>23.05</v>
      </c>
      <c r="U1037" s="28"/>
      <c r="V1037" s="28"/>
      <c r="W1037" s="8"/>
      <c r="X1037" s="6"/>
    </row>
    <row r="1038" spans="1:24">
      <c r="A1038" s="32">
        <v>45444</v>
      </c>
      <c r="B1038" s="1" t="str">
        <f t="shared" si="97"/>
        <v>junio</v>
      </c>
      <c r="C1038" t="s">
        <v>235</v>
      </c>
      <c r="D1038" t="s">
        <v>236</v>
      </c>
      <c r="E1038" t="str">
        <f>+VLOOKUP(F1038,'[1]DIVIPOLA MPIO'!$A$5:$B$1125,2,0)</f>
        <v>Valle del Cauca</v>
      </c>
      <c r="F1038" t="s">
        <v>242</v>
      </c>
      <c r="G1038" t="s">
        <v>243</v>
      </c>
      <c r="H1038" t="s">
        <v>244</v>
      </c>
      <c r="I1038" t="s">
        <v>225</v>
      </c>
      <c r="J1038" t="s">
        <v>411</v>
      </c>
      <c r="K1038" s="2">
        <v>123</v>
      </c>
      <c r="L1038" s="2">
        <v>1709.07</v>
      </c>
      <c r="M1038" s="16">
        <v>746</v>
      </c>
      <c r="N1038" s="29">
        <f t="shared" si="98"/>
        <v>3</v>
      </c>
      <c r="O1038" s="30" t="str">
        <f t="shared" si="99"/>
        <v>74</v>
      </c>
      <c r="P1038" s="30" t="str">
        <f t="shared" si="100"/>
        <v>6</v>
      </c>
      <c r="Q1038" s="31">
        <f t="shared" si="101"/>
        <v>4446</v>
      </c>
      <c r="R1038" s="31">
        <f t="shared" si="102"/>
        <v>74.099999999999994</v>
      </c>
      <c r="U1038" s="28"/>
      <c r="V1038" s="28"/>
      <c r="W1038" s="8"/>
      <c r="X1038" s="6"/>
    </row>
    <row r="1039" spans="1:24">
      <c r="A1039" s="1">
        <v>45474</v>
      </c>
      <c r="B1039" s="1" t="str">
        <f t="shared" si="97"/>
        <v>julio</v>
      </c>
      <c r="C1039" t="s">
        <v>310</v>
      </c>
      <c r="D1039" t="s">
        <v>311</v>
      </c>
      <c r="E1039" t="str">
        <f>+VLOOKUP(F1039,'[1]DIVIPOLA MPIO'!$A$5:$B$1125,2,0)</f>
        <v>Santander</v>
      </c>
      <c r="F1039" t="s">
        <v>395</v>
      </c>
      <c r="G1039" t="s">
        <v>396</v>
      </c>
      <c r="H1039" t="s">
        <v>397</v>
      </c>
      <c r="I1039" t="s">
        <v>15</v>
      </c>
      <c r="J1039" t="s">
        <v>65</v>
      </c>
      <c r="K1039" s="2">
        <v>154</v>
      </c>
      <c r="L1039" s="53">
        <v>3160.04</v>
      </c>
      <c r="M1039" s="53">
        <v>67.7</v>
      </c>
      <c r="N1039" s="29">
        <f t="shared" si="98"/>
        <v>4</v>
      </c>
      <c r="O1039" s="30" t="str">
        <f t="shared" ref="O1039:O1102" si="103">IF(N1039="1",$M1039,IF(N1039=2,LEFT($M1039,2),LEFT($M1039,2)))</f>
        <v>67</v>
      </c>
      <c r="P1039" s="30" t="str">
        <f t="shared" ref="P1039:P1102" si="104">IF(N1039&lt;=2,0,MID($M1039,3,3))</f>
        <v>,7</v>
      </c>
      <c r="Q1039" s="31">
        <f t="shared" ref="Q1039:Q1102" si="105">(O1039*60)+P1039</f>
        <v>4020.7</v>
      </c>
      <c r="R1039" s="31">
        <f t="shared" ref="R1039:R1102" si="106">+Q1039/60</f>
        <v>67.01166666666667</v>
      </c>
    </row>
    <row r="1040" spans="1:24">
      <c r="A1040" s="1">
        <v>45474</v>
      </c>
      <c r="B1040" s="1" t="str">
        <f t="shared" si="97"/>
        <v>julio</v>
      </c>
      <c r="C1040" t="s">
        <v>310</v>
      </c>
      <c r="D1040" t="s">
        <v>311</v>
      </c>
      <c r="E1040" t="str">
        <f>+VLOOKUP(F1040,'[1]DIVIPOLA MPIO'!$A$5:$B$1125,2,0)</f>
        <v>Casanare</v>
      </c>
      <c r="F1040" t="s">
        <v>398</v>
      </c>
      <c r="G1040" t="s">
        <v>399</v>
      </c>
      <c r="H1040" t="s">
        <v>401</v>
      </c>
      <c r="I1040" t="s">
        <v>15</v>
      </c>
      <c r="J1040" t="s">
        <v>16</v>
      </c>
      <c r="K1040" s="2">
        <v>135</v>
      </c>
      <c r="L1040" s="53">
        <v>2.02</v>
      </c>
      <c r="M1040" s="53">
        <v>41</v>
      </c>
      <c r="N1040" s="29">
        <f t="shared" si="98"/>
        <v>2</v>
      </c>
      <c r="O1040" s="30" t="str">
        <f t="shared" si="103"/>
        <v>41</v>
      </c>
      <c r="P1040" s="30">
        <f t="shared" si="104"/>
        <v>0</v>
      </c>
      <c r="Q1040" s="31">
        <f t="shared" si="105"/>
        <v>2460</v>
      </c>
      <c r="R1040" s="31">
        <f t="shared" si="106"/>
        <v>41</v>
      </c>
    </row>
    <row r="1041" spans="1:18">
      <c r="A1041" s="1">
        <v>45474</v>
      </c>
      <c r="B1041" s="1" t="str">
        <f t="shared" si="97"/>
        <v>julio</v>
      </c>
      <c r="C1041" t="s">
        <v>310</v>
      </c>
      <c r="D1041" t="s">
        <v>311</v>
      </c>
      <c r="E1041" t="str">
        <f>+VLOOKUP(F1041,'[1]DIVIPOLA MPIO'!$A$5:$B$1125,2,0)</f>
        <v>Casanare</v>
      </c>
      <c r="F1041" t="s">
        <v>398</v>
      </c>
      <c r="G1041" t="s">
        <v>399</v>
      </c>
      <c r="H1041" t="s">
        <v>402</v>
      </c>
      <c r="I1041" t="s">
        <v>92</v>
      </c>
      <c r="J1041" t="s">
        <v>16</v>
      </c>
      <c r="K1041" s="2">
        <v>157</v>
      </c>
      <c r="L1041" s="53">
        <v>2.35</v>
      </c>
      <c r="M1041" s="53">
        <v>54</v>
      </c>
      <c r="N1041" s="29">
        <f t="shared" si="98"/>
        <v>2</v>
      </c>
      <c r="O1041" s="30" t="str">
        <f t="shared" si="103"/>
        <v>54</v>
      </c>
      <c r="P1041" s="30">
        <f t="shared" si="104"/>
        <v>0</v>
      </c>
      <c r="Q1041" s="31">
        <f t="shared" si="105"/>
        <v>3240</v>
      </c>
      <c r="R1041" s="31">
        <f t="shared" si="106"/>
        <v>54</v>
      </c>
    </row>
    <row r="1042" spans="1:18">
      <c r="A1042" s="1">
        <v>45474</v>
      </c>
      <c r="B1042" s="1" t="str">
        <f t="shared" si="97"/>
        <v>julio</v>
      </c>
      <c r="C1042" t="s">
        <v>310</v>
      </c>
      <c r="D1042" t="s">
        <v>311</v>
      </c>
      <c r="E1042" t="str">
        <f>+VLOOKUP(F1042,'[1]DIVIPOLA MPIO'!$A$5:$B$1125,2,0)</f>
        <v>Magdalena</v>
      </c>
      <c r="F1042" t="s">
        <v>34</v>
      </c>
      <c r="G1042" t="s">
        <v>312</v>
      </c>
      <c r="H1042" t="s">
        <v>313</v>
      </c>
      <c r="I1042" t="s">
        <v>370</v>
      </c>
      <c r="J1042" t="s">
        <v>27</v>
      </c>
      <c r="K1042" s="2">
        <v>30</v>
      </c>
      <c r="L1042" s="53">
        <v>3162.91</v>
      </c>
      <c r="M1042" s="53">
        <v>22.1</v>
      </c>
      <c r="N1042" s="29">
        <f t="shared" si="98"/>
        <v>4</v>
      </c>
      <c r="O1042" s="30" t="str">
        <f t="shared" si="103"/>
        <v>22</v>
      </c>
      <c r="P1042" s="30" t="str">
        <f t="shared" si="104"/>
        <v>,1</v>
      </c>
      <c r="Q1042" s="31">
        <f t="shared" si="105"/>
        <v>1320.1</v>
      </c>
      <c r="R1042" s="31">
        <f t="shared" si="106"/>
        <v>22.001666666666665</v>
      </c>
    </row>
    <row r="1043" spans="1:18">
      <c r="A1043" s="1">
        <v>45474</v>
      </c>
      <c r="B1043" s="1" t="str">
        <f t="shared" si="97"/>
        <v>julio</v>
      </c>
      <c r="C1043" t="s">
        <v>310</v>
      </c>
      <c r="D1043" t="s">
        <v>311</v>
      </c>
      <c r="E1043" t="str">
        <f>+VLOOKUP(F1043,'[1]DIVIPOLA MPIO'!$A$5:$B$1125,2,0)</f>
        <v>Magdalena</v>
      </c>
      <c r="F1043" t="s">
        <v>34</v>
      </c>
      <c r="G1043" t="s">
        <v>312</v>
      </c>
      <c r="H1043" t="s">
        <v>315</v>
      </c>
      <c r="I1043" t="s">
        <v>370</v>
      </c>
      <c r="J1043" t="s">
        <v>27</v>
      </c>
      <c r="K1043" s="2">
        <v>105</v>
      </c>
      <c r="L1043" s="53">
        <v>4704.3599999999997</v>
      </c>
      <c r="M1043" s="53">
        <v>58.1</v>
      </c>
      <c r="N1043" s="29">
        <f t="shared" si="98"/>
        <v>4</v>
      </c>
      <c r="O1043" s="30" t="str">
        <f t="shared" si="103"/>
        <v>58</v>
      </c>
      <c r="P1043" s="30" t="str">
        <f t="shared" si="104"/>
        <v>,1</v>
      </c>
      <c r="Q1043" s="31">
        <f t="shared" si="105"/>
        <v>3480.1</v>
      </c>
      <c r="R1043" s="31">
        <f t="shared" si="106"/>
        <v>58.001666666666665</v>
      </c>
    </row>
    <row r="1044" spans="1:18">
      <c r="A1044" s="1">
        <v>45474</v>
      </c>
      <c r="B1044" s="1" t="str">
        <f t="shared" si="97"/>
        <v>julio</v>
      </c>
      <c r="C1044" t="s">
        <v>310</v>
      </c>
      <c r="D1044" t="s">
        <v>311</v>
      </c>
      <c r="E1044" t="str">
        <f>+VLOOKUP(F1044,'[1]DIVIPOLA MPIO'!$A$5:$B$1125,2,0)</f>
        <v>Magdalena</v>
      </c>
      <c r="F1044" t="s">
        <v>34</v>
      </c>
      <c r="G1044" t="s">
        <v>312</v>
      </c>
      <c r="H1044" t="s">
        <v>316</v>
      </c>
      <c r="I1044" t="s">
        <v>370</v>
      </c>
      <c r="J1044" t="s">
        <v>27</v>
      </c>
      <c r="K1044" s="2">
        <v>48</v>
      </c>
      <c r="L1044" s="53">
        <v>3452.28</v>
      </c>
      <c r="M1044" s="53">
        <v>36.700000000000003</v>
      </c>
      <c r="N1044" s="29">
        <f t="shared" si="98"/>
        <v>4</v>
      </c>
      <c r="O1044" s="30" t="str">
        <f t="shared" si="103"/>
        <v>36</v>
      </c>
      <c r="P1044" s="30" t="str">
        <f t="shared" si="104"/>
        <v>,7</v>
      </c>
      <c r="Q1044" s="31">
        <f t="shared" si="105"/>
        <v>2160.6999999999998</v>
      </c>
      <c r="R1044" s="31">
        <f t="shared" si="106"/>
        <v>36.011666666666663</v>
      </c>
    </row>
    <row r="1045" spans="1:18">
      <c r="A1045" s="1">
        <v>45474</v>
      </c>
      <c r="B1045" s="1" t="str">
        <f t="shared" si="97"/>
        <v>julio</v>
      </c>
      <c r="C1045" t="s">
        <v>10</v>
      </c>
      <c r="D1045" t="s">
        <v>11</v>
      </c>
      <c r="E1045" t="str">
        <f>+VLOOKUP(F1045,'[1]DIVIPOLA MPIO'!$A$5:$B$1125,2,0)</f>
        <v>Casanare</v>
      </c>
      <c r="F1045" t="s">
        <v>458</v>
      </c>
      <c r="G1045" t="s">
        <v>403</v>
      </c>
      <c r="H1045" t="s">
        <v>21</v>
      </c>
      <c r="I1045" t="s">
        <v>15</v>
      </c>
      <c r="J1045" t="s">
        <v>16</v>
      </c>
      <c r="K1045" s="2">
        <v>9</v>
      </c>
      <c r="L1045" s="53">
        <v>1820</v>
      </c>
      <c r="M1045" s="53">
        <v>26</v>
      </c>
      <c r="N1045" s="29">
        <f t="shared" si="98"/>
        <v>2</v>
      </c>
      <c r="O1045" s="30" t="str">
        <f t="shared" si="103"/>
        <v>26</v>
      </c>
      <c r="P1045" s="30">
        <f t="shared" si="104"/>
        <v>0</v>
      </c>
      <c r="Q1045" s="31">
        <f t="shared" si="105"/>
        <v>1560</v>
      </c>
      <c r="R1045" s="31">
        <f t="shared" si="106"/>
        <v>26</v>
      </c>
    </row>
    <row r="1046" spans="1:18">
      <c r="A1046" s="1">
        <v>45474</v>
      </c>
      <c r="B1046" s="1" t="str">
        <f t="shared" si="97"/>
        <v>julio</v>
      </c>
      <c r="C1046" t="s">
        <v>10</v>
      </c>
      <c r="D1046" t="s">
        <v>11</v>
      </c>
      <c r="E1046" t="str">
        <f>+VLOOKUP(F1046,'[1]DIVIPOLA MPIO'!$A$5:$B$1125,2,0)</f>
        <v>Casanare</v>
      </c>
      <c r="F1046" t="s">
        <v>458</v>
      </c>
      <c r="G1046" t="s">
        <v>403</v>
      </c>
      <c r="H1046" t="s">
        <v>14</v>
      </c>
      <c r="I1046" t="s">
        <v>15</v>
      </c>
      <c r="J1046" t="s">
        <v>16</v>
      </c>
      <c r="K1046" s="2">
        <v>1</v>
      </c>
      <c r="L1046" s="53">
        <v>140</v>
      </c>
      <c r="M1046" s="53">
        <v>2</v>
      </c>
      <c r="N1046" s="29">
        <f t="shared" si="98"/>
        <v>1</v>
      </c>
      <c r="O1046" s="30" t="str">
        <f t="shared" si="103"/>
        <v>2</v>
      </c>
      <c r="P1046" s="30">
        <f t="shared" si="104"/>
        <v>0</v>
      </c>
      <c r="Q1046" s="31">
        <f t="shared" si="105"/>
        <v>120</v>
      </c>
      <c r="R1046" s="31">
        <f t="shared" si="106"/>
        <v>2</v>
      </c>
    </row>
    <row r="1047" spans="1:18">
      <c r="A1047" s="1">
        <v>45474</v>
      </c>
      <c r="B1047" s="1" t="str">
        <f t="shared" si="97"/>
        <v>julio</v>
      </c>
      <c r="C1047" t="s">
        <v>10</v>
      </c>
      <c r="D1047" t="s">
        <v>11</v>
      </c>
      <c r="E1047" t="str">
        <f>+VLOOKUP(F1047,'[1]DIVIPOLA MPIO'!$A$5:$B$1125,2,0)</f>
        <v>Casanare</v>
      </c>
      <c r="F1047" t="s">
        <v>458</v>
      </c>
      <c r="G1047" t="s">
        <v>245</v>
      </c>
      <c r="H1047" t="s">
        <v>21</v>
      </c>
      <c r="I1047" t="s">
        <v>15</v>
      </c>
      <c r="J1047" t="s">
        <v>16</v>
      </c>
      <c r="K1047" s="2">
        <v>3</v>
      </c>
      <c r="L1047" s="53">
        <v>910</v>
      </c>
      <c r="M1047" s="53">
        <v>13</v>
      </c>
      <c r="N1047" s="29">
        <f t="shared" si="98"/>
        <v>2</v>
      </c>
      <c r="O1047" s="30" t="str">
        <f t="shared" si="103"/>
        <v>13</v>
      </c>
      <c r="P1047" s="30">
        <f t="shared" si="104"/>
        <v>0</v>
      </c>
      <c r="Q1047" s="31">
        <f t="shared" si="105"/>
        <v>780</v>
      </c>
      <c r="R1047" s="31">
        <f t="shared" si="106"/>
        <v>13</v>
      </c>
    </row>
    <row r="1048" spans="1:18">
      <c r="A1048" s="1">
        <v>45474</v>
      </c>
      <c r="B1048" s="1" t="str">
        <f t="shared" si="97"/>
        <v>julio</v>
      </c>
      <c r="C1048" t="s">
        <v>10</v>
      </c>
      <c r="D1048" t="s">
        <v>11</v>
      </c>
      <c r="E1048" t="str">
        <f>+VLOOKUP(F1048,'[1]DIVIPOLA MPIO'!$A$5:$B$1125,2,0)</f>
        <v>Casanare</v>
      </c>
      <c r="F1048" t="s">
        <v>458</v>
      </c>
      <c r="G1048" t="s">
        <v>245</v>
      </c>
      <c r="H1048" t="s">
        <v>14</v>
      </c>
      <c r="I1048" t="s">
        <v>15</v>
      </c>
      <c r="J1048" t="s">
        <v>16</v>
      </c>
      <c r="K1048" s="2">
        <v>6</v>
      </c>
      <c r="L1048" s="53">
        <v>1750</v>
      </c>
      <c r="M1048" s="53">
        <v>25</v>
      </c>
      <c r="N1048" s="29">
        <f t="shared" si="98"/>
        <v>2</v>
      </c>
      <c r="O1048" s="30" t="str">
        <f t="shared" si="103"/>
        <v>25</v>
      </c>
      <c r="P1048" s="30">
        <f t="shared" si="104"/>
        <v>0</v>
      </c>
      <c r="Q1048" s="31">
        <f t="shared" si="105"/>
        <v>1500</v>
      </c>
      <c r="R1048" s="31">
        <f t="shared" si="106"/>
        <v>25</v>
      </c>
    </row>
    <row r="1049" spans="1:18">
      <c r="A1049" s="1">
        <v>45474</v>
      </c>
      <c r="B1049" s="1" t="str">
        <f t="shared" si="97"/>
        <v>julio</v>
      </c>
      <c r="C1049" t="s">
        <v>10</v>
      </c>
      <c r="D1049" t="s">
        <v>11</v>
      </c>
      <c r="E1049" t="str">
        <f>+VLOOKUP(F1049,'[1]DIVIPOLA MPIO'!$A$5:$B$1125,2,0)</f>
        <v>Casanare</v>
      </c>
      <c r="F1049" t="s">
        <v>458</v>
      </c>
      <c r="G1049" t="s">
        <v>330</v>
      </c>
      <c r="H1049" t="s">
        <v>21</v>
      </c>
      <c r="I1049" t="s">
        <v>15</v>
      </c>
      <c r="J1049" t="s">
        <v>16</v>
      </c>
      <c r="K1049" s="2">
        <v>4</v>
      </c>
      <c r="L1049" s="53">
        <v>1190</v>
      </c>
      <c r="M1049" s="53">
        <v>17</v>
      </c>
      <c r="N1049" s="29">
        <f t="shared" si="98"/>
        <v>2</v>
      </c>
      <c r="O1049" s="30" t="str">
        <f t="shared" si="103"/>
        <v>17</v>
      </c>
      <c r="P1049" s="30">
        <f t="shared" si="104"/>
        <v>0</v>
      </c>
      <c r="Q1049" s="31">
        <f t="shared" si="105"/>
        <v>1020</v>
      </c>
      <c r="R1049" s="31">
        <f t="shared" si="106"/>
        <v>17</v>
      </c>
    </row>
    <row r="1050" spans="1:18">
      <c r="A1050" s="1">
        <v>45474</v>
      </c>
      <c r="B1050" s="1" t="str">
        <f t="shared" si="97"/>
        <v>julio</v>
      </c>
      <c r="C1050" t="s">
        <v>10</v>
      </c>
      <c r="D1050" t="s">
        <v>11</v>
      </c>
      <c r="E1050" t="str">
        <f>+VLOOKUP(F1050,'[1]DIVIPOLA MPIO'!$A$5:$B$1125,2,0)</f>
        <v>Casanare</v>
      </c>
      <c r="F1050" t="s">
        <v>17</v>
      </c>
      <c r="G1050" t="s">
        <v>18</v>
      </c>
      <c r="H1050" t="s">
        <v>14</v>
      </c>
      <c r="I1050" t="s">
        <v>15</v>
      </c>
      <c r="J1050" t="s">
        <v>16</v>
      </c>
      <c r="K1050" s="2">
        <v>1</v>
      </c>
      <c r="L1050" s="53">
        <v>350</v>
      </c>
      <c r="M1050" s="53">
        <v>5</v>
      </c>
      <c r="N1050" s="29">
        <f t="shared" si="98"/>
        <v>1</v>
      </c>
      <c r="O1050" s="30" t="str">
        <f t="shared" si="103"/>
        <v>5</v>
      </c>
      <c r="P1050" s="30">
        <f t="shared" si="104"/>
        <v>0</v>
      </c>
      <c r="Q1050" s="31">
        <f t="shared" si="105"/>
        <v>300</v>
      </c>
      <c r="R1050" s="31">
        <f t="shared" si="106"/>
        <v>5</v>
      </c>
    </row>
    <row r="1051" spans="1:18">
      <c r="A1051" s="1">
        <v>45474</v>
      </c>
      <c r="B1051" s="1" t="str">
        <f t="shared" si="97"/>
        <v>julio</v>
      </c>
      <c r="C1051" t="s">
        <v>10</v>
      </c>
      <c r="D1051" t="s">
        <v>11</v>
      </c>
      <c r="E1051" t="str">
        <f>+VLOOKUP(F1051,'[1]DIVIPOLA MPIO'!$A$5:$B$1125,2,0)</f>
        <v>Casanare</v>
      </c>
      <c r="F1051" t="s">
        <v>463</v>
      </c>
      <c r="G1051" t="s">
        <v>20</v>
      </c>
      <c r="H1051" t="s">
        <v>317</v>
      </c>
      <c r="I1051" t="s">
        <v>15</v>
      </c>
      <c r="J1051" t="s">
        <v>16</v>
      </c>
      <c r="K1051" s="2">
        <v>16</v>
      </c>
      <c r="L1051" s="53">
        <v>3820</v>
      </c>
      <c r="M1051" s="53">
        <v>1866</v>
      </c>
      <c r="N1051" s="29">
        <f t="shared" si="98"/>
        <v>4</v>
      </c>
      <c r="O1051" s="30" t="str">
        <f t="shared" si="103"/>
        <v>18</v>
      </c>
      <c r="P1051" s="30" t="str">
        <f t="shared" si="104"/>
        <v>66</v>
      </c>
      <c r="Q1051" s="31">
        <f t="shared" si="105"/>
        <v>1146</v>
      </c>
      <c r="R1051" s="31">
        <f t="shared" si="106"/>
        <v>19.100000000000001</v>
      </c>
    </row>
    <row r="1052" spans="1:18">
      <c r="A1052" s="1">
        <v>45474</v>
      </c>
      <c r="B1052" s="1" t="str">
        <f t="shared" si="97"/>
        <v>julio</v>
      </c>
      <c r="C1052" t="s">
        <v>10</v>
      </c>
      <c r="D1052" t="s">
        <v>11</v>
      </c>
      <c r="E1052" t="str">
        <f>+VLOOKUP(F1052,'[1]DIVIPOLA MPIO'!$A$5:$B$1125,2,0)</f>
        <v>Casanare</v>
      </c>
      <c r="F1052" t="s">
        <v>463</v>
      </c>
      <c r="G1052" t="s">
        <v>20</v>
      </c>
      <c r="H1052" t="s">
        <v>318</v>
      </c>
      <c r="I1052" t="s">
        <v>15</v>
      </c>
      <c r="J1052" t="s">
        <v>16</v>
      </c>
      <c r="K1052" s="2">
        <v>7</v>
      </c>
      <c r="L1052" s="53">
        <v>2030</v>
      </c>
      <c r="M1052" s="53">
        <v>29</v>
      </c>
      <c r="N1052" s="29">
        <f t="shared" si="98"/>
        <v>2</v>
      </c>
      <c r="O1052" s="30" t="str">
        <f t="shared" si="103"/>
        <v>29</v>
      </c>
      <c r="P1052" s="30">
        <f t="shared" si="104"/>
        <v>0</v>
      </c>
      <c r="Q1052" s="31">
        <f t="shared" si="105"/>
        <v>1740</v>
      </c>
      <c r="R1052" s="31">
        <f t="shared" si="106"/>
        <v>29</v>
      </c>
    </row>
    <row r="1053" spans="1:18">
      <c r="A1053" s="1">
        <v>45474</v>
      </c>
      <c r="B1053" s="1" t="str">
        <f t="shared" si="97"/>
        <v>julio</v>
      </c>
      <c r="C1053" t="s">
        <v>10</v>
      </c>
      <c r="D1053" t="s">
        <v>11</v>
      </c>
      <c r="E1053" t="str">
        <f>+VLOOKUP(F1053,'[1]DIVIPOLA MPIO'!$A$5:$B$1125,2,0)</f>
        <v>Casanare</v>
      </c>
      <c r="F1053" t="s">
        <v>463</v>
      </c>
      <c r="G1053" t="s">
        <v>332</v>
      </c>
      <c r="H1053" t="s">
        <v>317</v>
      </c>
      <c r="I1053" t="s">
        <v>15</v>
      </c>
      <c r="J1053" t="s">
        <v>16</v>
      </c>
      <c r="K1053" s="2">
        <v>3</v>
      </c>
      <c r="L1053" s="53">
        <v>840</v>
      </c>
      <c r="M1053" s="53">
        <v>1230</v>
      </c>
      <c r="N1053" s="29">
        <f t="shared" si="98"/>
        <v>4</v>
      </c>
      <c r="O1053" s="30" t="str">
        <f t="shared" si="103"/>
        <v>12</v>
      </c>
      <c r="P1053" s="30" t="str">
        <f t="shared" si="104"/>
        <v>30</v>
      </c>
      <c r="Q1053" s="31">
        <f t="shared" si="105"/>
        <v>750</v>
      </c>
      <c r="R1053" s="31">
        <f t="shared" si="106"/>
        <v>12.5</v>
      </c>
    </row>
    <row r="1054" spans="1:18">
      <c r="A1054" s="1">
        <v>45474</v>
      </c>
      <c r="B1054" s="1" t="str">
        <f t="shared" si="97"/>
        <v>julio</v>
      </c>
      <c r="C1054" t="s">
        <v>10</v>
      </c>
      <c r="D1054" t="s">
        <v>11</v>
      </c>
      <c r="E1054" t="str">
        <f>+VLOOKUP(F1054,'[1]DIVIPOLA MPIO'!$A$5:$B$1125,2,0)</f>
        <v>Casanare</v>
      </c>
      <c r="F1054" t="s">
        <v>463</v>
      </c>
      <c r="G1054" t="s">
        <v>333</v>
      </c>
      <c r="H1054" t="s">
        <v>317</v>
      </c>
      <c r="I1054" t="s">
        <v>15</v>
      </c>
      <c r="J1054" t="s">
        <v>16</v>
      </c>
      <c r="K1054" s="2">
        <v>2</v>
      </c>
      <c r="L1054" s="53">
        <v>490</v>
      </c>
      <c r="M1054" s="53">
        <v>7</v>
      </c>
      <c r="N1054" s="29">
        <f t="shared" si="98"/>
        <v>1</v>
      </c>
      <c r="O1054" s="30" t="str">
        <f t="shared" si="103"/>
        <v>7</v>
      </c>
      <c r="P1054" s="30">
        <f t="shared" si="104"/>
        <v>0</v>
      </c>
      <c r="Q1054" s="31">
        <f t="shared" si="105"/>
        <v>420</v>
      </c>
      <c r="R1054" s="31">
        <f t="shared" si="106"/>
        <v>7</v>
      </c>
    </row>
    <row r="1055" spans="1:18">
      <c r="A1055" s="1">
        <v>45474</v>
      </c>
      <c r="B1055" s="1" t="str">
        <f t="shared" si="97"/>
        <v>julio</v>
      </c>
      <c r="C1055" t="s">
        <v>10</v>
      </c>
      <c r="D1055" t="s">
        <v>11</v>
      </c>
      <c r="E1055" t="str">
        <f>+VLOOKUP(F1055,'[1]DIVIPOLA MPIO'!$A$5:$B$1125,2,0)</f>
        <v>Casanare</v>
      </c>
      <c r="F1055" t="s">
        <v>463</v>
      </c>
      <c r="G1055" t="s">
        <v>333</v>
      </c>
      <c r="H1055" t="s">
        <v>318</v>
      </c>
      <c r="I1055" t="s">
        <v>15</v>
      </c>
      <c r="J1055" t="s">
        <v>16</v>
      </c>
      <c r="K1055" s="2">
        <v>2</v>
      </c>
      <c r="L1055" s="53">
        <v>630</v>
      </c>
      <c r="M1055" s="53">
        <v>9</v>
      </c>
      <c r="N1055" s="29">
        <f t="shared" si="98"/>
        <v>1</v>
      </c>
      <c r="O1055" s="30" t="str">
        <f t="shared" si="103"/>
        <v>9</v>
      </c>
      <c r="P1055" s="30">
        <f t="shared" si="104"/>
        <v>0</v>
      </c>
      <c r="Q1055" s="31">
        <f t="shared" si="105"/>
        <v>540</v>
      </c>
      <c r="R1055" s="31">
        <f t="shared" si="106"/>
        <v>9</v>
      </c>
    </row>
    <row r="1056" spans="1:18">
      <c r="A1056" s="1">
        <v>45474</v>
      </c>
      <c r="B1056" s="1" t="str">
        <f t="shared" si="97"/>
        <v>julio</v>
      </c>
      <c r="C1056" t="s">
        <v>22</v>
      </c>
      <c r="D1056" t="s">
        <v>23</v>
      </c>
      <c r="E1056" t="str">
        <f>+VLOOKUP(F1056,'[1]DIVIPOLA MPIO'!$A$5:$B$1125,2,0)</f>
        <v>Cesar</v>
      </c>
      <c r="F1056" t="s">
        <v>24</v>
      </c>
      <c r="G1056" t="s">
        <v>25</v>
      </c>
      <c r="H1056" t="s">
        <v>37</v>
      </c>
      <c r="I1056" t="s">
        <v>15</v>
      </c>
      <c r="J1056" t="s">
        <v>27</v>
      </c>
      <c r="K1056" s="2">
        <v>13</v>
      </c>
      <c r="L1056" s="53">
        <v>464</v>
      </c>
      <c r="M1056" s="53">
        <v>436</v>
      </c>
      <c r="N1056" s="29">
        <f t="shared" si="98"/>
        <v>3</v>
      </c>
      <c r="O1056" s="30" t="str">
        <f t="shared" si="103"/>
        <v>43</v>
      </c>
      <c r="P1056" s="30" t="str">
        <f t="shared" si="104"/>
        <v>6</v>
      </c>
      <c r="Q1056" s="31">
        <f t="shared" si="105"/>
        <v>2586</v>
      </c>
      <c r="R1056" s="31">
        <f t="shared" si="106"/>
        <v>43.1</v>
      </c>
    </row>
    <row r="1057" spans="1:18">
      <c r="A1057" s="1">
        <v>45474</v>
      </c>
      <c r="B1057" s="1" t="str">
        <f t="shared" si="97"/>
        <v>julio</v>
      </c>
      <c r="C1057" t="s">
        <v>22</v>
      </c>
      <c r="D1057" t="s">
        <v>23</v>
      </c>
      <c r="E1057" t="str">
        <f>+VLOOKUP(F1057,'[1]DIVIPOLA MPIO'!$A$5:$B$1125,2,0)</f>
        <v>La Guajira</v>
      </c>
      <c r="F1057" t="s">
        <v>28</v>
      </c>
      <c r="G1057" t="s">
        <v>29</v>
      </c>
      <c r="H1057" t="s">
        <v>36</v>
      </c>
      <c r="I1057" t="s">
        <v>15</v>
      </c>
      <c r="J1057" t="s">
        <v>27</v>
      </c>
      <c r="K1057" s="2">
        <v>71</v>
      </c>
      <c r="L1057" s="53">
        <v>1687</v>
      </c>
      <c r="M1057" s="53">
        <v>2648</v>
      </c>
      <c r="N1057" s="29">
        <f t="shared" si="98"/>
        <v>4</v>
      </c>
      <c r="O1057" s="30" t="str">
        <f t="shared" si="103"/>
        <v>26</v>
      </c>
      <c r="P1057" s="30" t="str">
        <f t="shared" si="104"/>
        <v>48</v>
      </c>
      <c r="Q1057" s="31">
        <f t="shared" si="105"/>
        <v>1608</v>
      </c>
      <c r="R1057" s="31">
        <f t="shared" si="106"/>
        <v>26.8</v>
      </c>
    </row>
    <row r="1058" spans="1:18">
      <c r="A1058" s="1">
        <v>45474</v>
      </c>
      <c r="B1058" s="1" t="str">
        <f t="shared" si="97"/>
        <v>julio</v>
      </c>
      <c r="C1058" t="s">
        <v>22</v>
      </c>
      <c r="D1058" t="s">
        <v>23</v>
      </c>
      <c r="E1058" t="str">
        <f>+VLOOKUP(F1058,'[1]DIVIPOLA MPIO'!$A$5:$B$1125,2,0)</f>
        <v>La Guajira</v>
      </c>
      <c r="F1058" t="s">
        <v>28</v>
      </c>
      <c r="G1058" t="s">
        <v>29</v>
      </c>
      <c r="H1058" t="s">
        <v>33</v>
      </c>
      <c r="I1058" t="s">
        <v>15</v>
      </c>
      <c r="J1058" t="s">
        <v>27</v>
      </c>
      <c r="K1058" s="2">
        <v>29</v>
      </c>
      <c r="L1058" s="53">
        <v>702</v>
      </c>
      <c r="M1058" s="53">
        <v>1054</v>
      </c>
      <c r="N1058" s="29">
        <f t="shared" si="98"/>
        <v>4</v>
      </c>
      <c r="O1058" s="30" t="str">
        <f t="shared" si="103"/>
        <v>10</v>
      </c>
      <c r="P1058" s="30" t="str">
        <f t="shared" si="104"/>
        <v>54</v>
      </c>
      <c r="Q1058" s="31">
        <f t="shared" si="105"/>
        <v>654</v>
      </c>
      <c r="R1058" s="31">
        <f t="shared" si="106"/>
        <v>10.9</v>
      </c>
    </row>
    <row r="1059" spans="1:18">
      <c r="A1059" s="1">
        <v>45474</v>
      </c>
      <c r="B1059" s="1" t="str">
        <f t="shared" si="97"/>
        <v>julio</v>
      </c>
      <c r="C1059" t="s">
        <v>22</v>
      </c>
      <c r="D1059" t="s">
        <v>23</v>
      </c>
      <c r="E1059" t="str">
        <f>+VLOOKUP(F1059,'[1]DIVIPOLA MPIO'!$A$5:$B$1125,2,0)</f>
        <v>Magdalena</v>
      </c>
      <c r="F1059" t="s">
        <v>31</v>
      </c>
      <c r="G1059" t="s">
        <v>32</v>
      </c>
      <c r="H1059" t="s">
        <v>33</v>
      </c>
      <c r="I1059" t="s">
        <v>15</v>
      </c>
      <c r="J1059" t="s">
        <v>27</v>
      </c>
      <c r="K1059" s="2">
        <v>65</v>
      </c>
      <c r="L1059" s="53">
        <v>1614</v>
      </c>
      <c r="M1059" s="53">
        <v>2248</v>
      </c>
      <c r="N1059" s="29">
        <f t="shared" si="98"/>
        <v>4</v>
      </c>
      <c r="O1059" s="30" t="str">
        <f t="shared" si="103"/>
        <v>22</v>
      </c>
      <c r="P1059" s="30" t="str">
        <f t="shared" si="104"/>
        <v>48</v>
      </c>
      <c r="Q1059" s="31">
        <f t="shared" si="105"/>
        <v>1368</v>
      </c>
      <c r="R1059" s="31">
        <f t="shared" si="106"/>
        <v>22.8</v>
      </c>
    </row>
    <row r="1060" spans="1:18">
      <c r="A1060" s="1">
        <v>45474</v>
      </c>
      <c r="B1060" s="1" t="str">
        <f t="shared" si="97"/>
        <v>julio</v>
      </c>
      <c r="C1060" t="s">
        <v>22</v>
      </c>
      <c r="D1060" t="s">
        <v>23</v>
      </c>
      <c r="E1060" t="str">
        <f>+VLOOKUP(F1060,'[1]DIVIPOLA MPIO'!$A$5:$B$1125,2,0)</f>
        <v>Magdalena</v>
      </c>
      <c r="F1060" t="s">
        <v>34</v>
      </c>
      <c r="G1060" t="s">
        <v>35</v>
      </c>
      <c r="H1060" t="s">
        <v>37</v>
      </c>
      <c r="I1060" t="s">
        <v>15</v>
      </c>
      <c r="J1060" t="s">
        <v>27</v>
      </c>
      <c r="K1060" s="2">
        <v>112</v>
      </c>
      <c r="L1060" s="53">
        <v>4015</v>
      </c>
      <c r="M1060" s="53">
        <v>4848</v>
      </c>
      <c r="N1060" s="29">
        <f t="shared" si="98"/>
        <v>4</v>
      </c>
      <c r="O1060" s="30" t="str">
        <f t="shared" si="103"/>
        <v>48</v>
      </c>
      <c r="P1060" s="30" t="str">
        <f t="shared" si="104"/>
        <v>48</v>
      </c>
      <c r="Q1060" s="31">
        <f t="shared" si="105"/>
        <v>2928</v>
      </c>
      <c r="R1060" s="31">
        <f t="shared" si="106"/>
        <v>48.8</v>
      </c>
    </row>
    <row r="1061" spans="1:18">
      <c r="A1061" s="1">
        <v>45474</v>
      </c>
      <c r="B1061" s="1" t="str">
        <f t="shared" si="97"/>
        <v>julio</v>
      </c>
      <c r="C1061" t="s">
        <v>22</v>
      </c>
      <c r="D1061" t="s">
        <v>23</v>
      </c>
      <c r="E1061" t="str">
        <f>+VLOOKUP(F1061,'[1]DIVIPOLA MPIO'!$A$5:$B$1125,2,0)</f>
        <v>Magdalena</v>
      </c>
      <c r="F1061" t="s">
        <v>34</v>
      </c>
      <c r="G1061" t="s">
        <v>35</v>
      </c>
      <c r="H1061" t="s">
        <v>30</v>
      </c>
      <c r="I1061" t="s">
        <v>15</v>
      </c>
      <c r="J1061" t="s">
        <v>27</v>
      </c>
      <c r="K1061" s="2">
        <v>120</v>
      </c>
      <c r="L1061" s="53">
        <v>4236</v>
      </c>
      <c r="M1061" s="53">
        <v>4930</v>
      </c>
      <c r="N1061" s="29">
        <f t="shared" si="98"/>
        <v>4</v>
      </c>
      <c r="O1061" s="30" t="str">
        <f t="shared" si="103"/>
        <v>49</v>
      </c>
      <c r="P1061" s="30" t="str">
        <f t="shared" si="104"/>
        <v>30</v>
      </c>
      <c r="Q1061" s="31">
        <f t="shared" si="105"/>
        <v>2970</v>
      </c>
      <c r="R1061" s="31">
        <f t="shared" si="106"/>
        <v>49.5</v>
      </c>
    </row>
    <row r="1062" spans="1:18">
      <c r="A1062" s="1">
        <v>45474</v>
      </c>
      <c r="B1062" s="1" t="str">
        <f t="shared" si="97"/>
        <v>julio</v>
      </c>
      <c r="C1062" t="s">
        <v>248</v>
      </c>
      <c r="D1062" t="s">
        <v>249</v>
      </c>
      <c r="E1062" t="str">
        <f>+VLOOKUP(F1062,'[1]DIVIPOLA MPIO'!$A$5:$B$1125,2,0)</f>
        <v>Casanare</v>
      </c>
      <c r="F1062" t="s">
        <v>185</v>
      </c>
      <c r="G1062" t="s">
        <v>250</v>
      </c>
      <c r="H1062" t="s">
        <v>251</v>
      </c>
      <c r="I1062" t="s">
        <v>15</v>
      </c>
      <c r="J1062" t="s">
        <v>16</v>
      </c>
      <c r="K1062" s="2">
        <v>300</v>
      </c>
      <c r="L1062" s="53">
        <v>3200</v>
      </c>
      <c r="M1062" s="53">
        <v>7</v>
      </c>
      <c r="N1062" s="29">
        <f t="shared" si="98"/>
        <v>1</v>
      </c>
      <c r="O1062" s="30" t="str">
        <f t="shared" si="103"/>
        <v>7</v>
      </c>
      <c r="P1062" s="30">
        <f t="shared" si="104"/>
        <v>0</v>
      </c>
      <c r="Q1062" s="31">
        <f t="shared" si="105"/>
        <v>420</v>
      </c>
      <c r="R1062" s="31">
        <f t="shared" si="106"/>
        <v>7</v>
      </c>
    </row>
    <row r="1063" spans="1:18">
      <c r="A1063" s="1">
        <v>45474</v>
      </c>
      <c r="B1063" s="1" t="str">
        <f t="shared" si="97"/>
        <v>julio</v>
      </c>
      <c r="C1063" t="s">
        <v>248</v>
      </c>
      <c r="D1063" t="s">
        <v>249</v>
      </c>
      <c r="E1063" t="str">
        <f>+VLOOKUP(F1063,'[1]DIVIPOLA MPIO'!$A$5:$B$1125,2,0)</f>
        <v>Casanare</v>
      </c>
      <c r="F1063" t="s">
        <v>185</v>
      </c>
      <c r="G1063" t="s">
        <v>250</v>
      </c>
      <c r="H1063" t="s">
        <v>371</v>
      </c>
      <c r="I1063" t="s">
        <v>15</v>
      </c>
      <c r="J1063" t="s">
        <v>16</v>
      </c>
      <c r="K1063" s="2">
        <v>450</v>
      </c>
      <c r="L1063" s="53">
        <v>4760</v>
      </c>
      <c r="M1063" s="53">
        <v>23.36</v>
      </c>
      <c r="N1063" s="29">
        <f t="shared" si="98"/>
        <v>5</v>
      </c>
      <c r="O1063" s="30" t="str">
        <f t="shared" si="103"/>
        <v>23</v>
      </c>
      <c r="P1063" s="30" t="str">
        <f t="shared" si="104"/>
        <v>,36</v>
      </c>
      <c r="Q1063" s="31">
        <f t="shared" si="105"/>
        <v>1380.36</v>
      </c>
      <c r="R1063" s="31">
        <f t="shared" si="106"/>
        <v>23.005999999999997</v>
      </c>
    </row>
    <row r="1064" spans="1:18">
      <c r="A1064" s="1">
        <v>45474</v>
      </c>
      <c r="B1064" s="1" t="str">
        <f t="shared" si="97"/>
        <v>julio</v>
      </c>
      <c r="C1064" t="s">
        <v>248</v>
      </c>
      <c r="D1064" t="s">
        <v>249</v>
      </c>
      <c r="E1064" t="str">
        <f>+VLOOKUP(F1064,'[1]DIVIPOLA MPIO'!$A$5:$B$1125,2,0)</f>
        <v>Casanare</v>
      </c>
      <c r="F1064" t="s">
        <v>185</v>
      </c>
      <c r="G1064" t="s">
        <v>250</v>
      </c>
      <c r="H1064" t="s">
        <v>252</v>
      </c>
      <c r="I1064" t="s">
        <v>15</v>
      </c>
      <c r="J1064" t="s">
        <v>16</v>
      </c>
      <c r="K1064" s="2">
        <v>280</v>
      </c>
      <c r="L1064" s="53">
        <v>2860</v>
      </c>
      <c r="M1064" s="53">
        <v>22</v>
      </c>
      <c r="N1064" s="29">
        <f t="shared" si="98"/>
        <v>2</v>
      </c>
      <c r="O1064" s="30" t="str">
        <f t="shared" si="103"/>
        <v>22</v>
      </c>
      <c r="P1064" s="30">
        <f t="shared" si="104"/>
        <v>0</v>
      </c>
      <c r="Q1064" s="31">
        <f t="shared" si="105"/>
        <v>1320</v>
      </c>
      <c r="R1064" s="31">
        <f t="shared" si="106"/>
        <v>22</v>
      </c>
    </row>
    <row r="1065" spans="1:18">
      <c r="A1065" s="1">
        <v>45474</v>
      </c>
      <c r="B1065" s="1" t="str">
        <f t="shared" si="97"/>
        <v>julio</v>
      </c>
      <c r="C1065" t="s">
        <v>253</v>
      </c>
      <c r="D1065" t="s">
        <v>254</v>
      </c>
      <c r="E1065" t="str">
        <f>+VLOOKUP(F1065,'[1]DIVIPOLA MPIO'!$A$5:$B$1125,2,0)</f>
        <v>Casanare</v>
      </c>
      <c r="F1065" t="s">
        <v>12</v>
      </c>
      <c r="G1065" t="s">
        <v>255</v>
      </c>
      <c r="H1065" t="s">
        <v>336</v>
      </c>
      <c r="I1065" t="s">
        <v>15</v>
      </c>
      <c r="J1065" t="s">
        <v>16</v>
      </c>
      <c r="K1065" s="2">
        <v>58</v>
      </c>
      <c r="L1065" s="53">
        <v>725</v>
      </c>
      <c r="M1065" s="53">
        <v>19.2</v>
      </c>
      <c r="N1065" s="29">
        <f t="shared" si="98"/>
        <v>4</v>
      </c>
      <c r="O1065" s="30" t="str">
        <f t="shared" si="103"/>
        <v>19</v>
      </c>
      <c r="P1065" s="30" t="str">
        <f t="shared" si="104"/>
        <v>,2</v>
      </c>
      <c r="Q1065" s="31">
        <f t="shared" si="105"/>
        <v>1140.2</v>
      </c>
      <c r="R1065" s="31">
        <f t="shared" si="106"/>
        <v>19.003333333333334</v>
      </c>
    </row>
    <row r="1066" spans="1:18">
      <c r="A1066" s="1">
        <v>45474</v>
      </c>
      <c r="B1066" s="1" t="str">
        <f t="shared" si="97"/>
        <v>julio</v>
      </c>
      <c r="C1066" t="s">
        <v>253</v>
      </c>
      <c r="D1066" t="s">
        <v>254</v>
      </c>
      <c r="E1066" t="str">
        <f>+VLOOKUP(F1066,'[1]DIVIPOLA MPIO'!$A$5:$B$1125,2,0)</f>
        <v>Casanare</v>
      </c>
      <c r="F1066" t="s">
        <v>12</v>
      </c>
      <c r="G1066" t="s">
        <v>255</v>
      </c>
      <c r="H1066" t="s">
        <v>256</v>
      </c>
      <c r="I1066" t="s">
        <v>92</v>
      </c>
      <c r="J1066" t="s">
        <v>16</v>
      </c>
      <c r="K1066" s="2">
        <v>104</v>
      </c>
      <c r="L1066" s="53">
        <v>1300</v>
      </c>
      <c r="M1066" s="53">
        <v>34.6</v>
      </c>
      <c r="N1066" s="29">
        <f t="shared" si="98"/>
        <v>4</v>
      </c>
      <c r="O1066" s="30" t="str">
        <f t="shared" si="103"/>
        <v>34</v>
      </c>
      <c r="P1066" s="30" t="str">
        <f t="shared" si="104"/>
        <v>,6</v>
      </c>
      <c r="Q1066" s="31">
        <f t="shared" si="105"/>
        <v>2040.6</v>
      </c>
      <c r="R1066" s="31">
        <f t="shared" si="106"/>
        <v>34.01</v>
      </c>
    </row>
    <row r="1067" spans="1:18">
      <c r="A1067" s="1">
        <v>45474</v>
      </c>
      <c r="B1067" s="1" t="str">
        <f t="shared" si="97"/>
        <v>julio</v>
      </c>
      <c r="C1067" t="s">
        <v>253</v>
      </c>
      <c r="D1067" t="s">
        <v>254</v>
      </c>
      <c r="E1067" t="str">
        <f>+VLOOKUP(F1067,'[1]DIVIPOLA MPIO'!$A$5:$B$1125,2,0)</f>
        <v>Casanare</v>
      </c>
      <c r="F1067" t="s">
        <v>12</v>
      </c>
      <c r="G1067" t="s">
        <v>337</v>
      </c>
      <c r="H1067" t="s">
        <v>336</v>
      </c>
      <c r="I1067" t="s">
        <v>15</v>
      </c>
      <c r="J1067" t="s">
        <v>16</v>
      </c>
      <c r="K1067" s="2">
        <v>7</v>
      </c>
      <c r="L1067" s="53">
        <v>87.5</v>
      </c>
      <c r="M1067" s="53">
        <v>2.2000000000000002</v>
      </c>
      <c r="N1067" s="29">
        <f t="shared" si="98"/>
        <v>3</v>
      </c>
      <c r="O1067" s="30" t="str">
        <f t="shared" si="103"/>
        <v>2,</v>
      </c>
      <c r="P1067" s="30" t="str">
        <f t="shared" si="104"/>
        <v>2</v>
      </c>
      <c r="Q1067" s="31">
        <f t="shared" si="105"/>
        <v>122</v>
      </c>
      <c r="R1067" s="31">
        <f t="shared" si="106"/>
        <v>2.0333333333333332</v>
      </c>
    </row>
    <row r="1068" spans="1:18">
      <c r="A1068" s="1">
        <v>45474</v>
      </c>
      <c r="B1068" s="1" t="str">
        <f t="shared" si="97"/>
        <v>julio</v>
      </c>
      <c r="C1068" t="s">
        <v>253</v>
      </c>
      <c r="D1068" t="s">
        <v>254</v>
      </c>
      <c r="E1068" t="str">
        <f>+VLOOKUP(F1068,'[1]DIVIPOLA MPIO'!$A$5:$B$1125,2,0)</f>
        <v>Casanare</v>
      </c>
      <c r="F1068" t="s">
        <v>12</v>
      </c>
      <c r="G1068" t="s">
        <v>337</v>
      </c>
      <c r="H1068" t="s">
        <v>256</v>
      </c>
      <c r="I1068" t="s">
        <v>92</v>
      </c>
      <c r="J1068" t="s">
        <v>16</v>
      </c>
      <c r="K1068" s="2">
        <v>26</v>
      </c>
      <c r="L1068" s="53">
        <v>325</v>
      </c>
      <c r="M1068" s="53">
        <v>8.6</v>
      </c>
      <c r="N1068" s="29">
        <f t="shared" si="98"/>
        <v>3</v>
      </c>
      <c r="O1068" s="30" t="str">
        <f t="shared" si="103"/>
        <v>8,</v>
      </c>
      <c r="P1068" s="30" t="str">
        <f t="shared" si="104"/>
        <v>6</v>
      </c>
      <c r="Q1068" s="31">
        <f t="shared" si="105"/>
        <v>486</v>
      </c>
      <c r="R1068" s="31">
        <f t="shared" si="106"/>
        <v>8.1</v>
      </c>
    </row>
    <row r="1069" spans="1:18">
      <c r="A1069" s="1">
        <v>45474</v>
      </c>
      <c r="B1069" s="1" t="str">
        <f t="shared" si="97"/>
        <v>julio</v>
      </c>
      <c r="C1069" t="s">
        <v>253</v>
      </c>
      <c r="D1069" t="s">
        <v>254</v>
      </c>
      <c r="E1069" t="str">
        <f>+VLOOKUP(F1069,'[1]DIVIPOLA MPIO'!$A$5:$B$1125,2,0)</f>
        <v>Casanare</v>
      </c>
      <c r="F1069" t="s">
        <v>338</v>
      </c>
      <c r="G1069" t="s">
        <v>339</v>
      </c>
      <c r="H1069" t="s">
        <v>372</v>
      </c>
      <c r="I1069" t="s">
        <v>92</v>
      </c>
      <c r="J1069" t="s">
        <v>16</v>
      </c>
      <c r="K1069" s="2">
        <v>114</v>
      </c>
      <c r="L1069" s="53">
        <v>1425</v>
      </c>
      <c r="M1069" s="53">
        <v>38.1</v>
      </c>
      <c r="N1069" s="29">
        <f t="shared" si="98"/>
        <v>4</v>
      </c>
      <c r="O1069" s="30" t="str">
        <f t="shared" si="103"/>
        <v>38</v>
      </c>
      <c r="P1069" s="30" t="str">
        <f t="shared" si="104"/>
        <v>,1</v>
      </c>
      <c r="Q1069" s="31">
        <f t="shared" si="105"/>
        <v>2280.1</v>
      </c>
      <c r="R1069" s="31">
        <f t="shared" si="106"/>
        <v>38.001666666666665</v>
      </c>
    </row>
    <row r="1070" spans="1:18">
      <c r="A1070" s="1">
        <v>45474</v>
      </c>
      <c r="B1070" s="1" t="str">
        <f t="shared" si="97"/>
        <v>julio</v>
      </c>
      <c r="C1070" t="s">
        <v>253</v>
      </c>
      <c r="D1070" t="s">
        <v>254</v>
      </c>
      <c r="E1070" t="str">
        <f>+VLOOKUP(F1070,'[1]DIVIPOLA MPIO'!$A$5:$B$1125,2,0)</f>
        <v>Casanare</v>
      </c>
      <c r="F1070" t="s">
        <v>338</v>
      </c>
      <c r="G1070" t="s">
        <v>340</v>
      </c>
      <c r="H1070" t="s">
        <v>372</v>
      </c>
      <c r="I1070" t="s">
        <v>92</v>
      </c>
      <c r="J1070" t="s">
        <v>16</v>
      </c>
      <c r="K1070" s="2">
        <v>95</v>
      </c>
      <c r="L1070" s="53">
        <v>1187</v>
      </c>
      <c r="M1070" s="53">
        <v>31.6</v>
      </c>
      <c r="N1070" s="29">
        <f t="shared" si="98"/>
        <v>4</v>
      </c>
      <c r="O1070" s="30" t="str">
        <f t="shared" si="103"/>
        <v>31</v>
      </c>
      <c r="P1070" s="30" t="str">
        <f t="shared" si="104"/>
        <v>,6</v>
      </c>
      <c r="Q1070" s="31">
        <f t="shared" si="105"/>
        <v>1860.6</v>
      </c>
      <c r="R1070" s="31">
        <f t="shared" si="106"/>
        <v>31.009999999999998</v>
      </c>
    </row>
    <row r="1071" spans="1:18">
      <c r="A1071" s="1">
        <v>45474</v>
      </c>
      <c r="B1071" s="1" t="str">
        <f t="shared" si="97"/>
        <v>julio</v>
      </c>
      <c r="C1071" t="s">
        <v>38</v>
      </c>
      <c r="D1071" t="s">
        <v>39</v>
      </c>
      <c r="E1071" t="str">
        <f>+VLOOKUP(F1071,'[1]DIVIPOLA MPIO'!$A$5:$B$1125,2,0)</f>
        <v>Antioquia</v>
      </c>
      <c r="F1071" t="s">
        <v>453</v>
      </c>
      <c r="G1071" t="s">
        <v>41</v>
      </c>
      <c r="H1071" t="s">
        <v>42</v>
      </c>
      <c r="I1071" t="s">
        <v>43</v>
      </c>
      <c r="J1071" t="s">
        <v>27</v>
      </c>
      <c r="K1071" s="2">
        <v>106</v>
      </c>
      <c r="L1071" s="53">
        <v>7035</v>
      </c>
      <c r="M1071" s="53">
        <v>5236</v>
      </c>
      <c r="N1071" s="29">
        <f t="shared" si="98"/>
        <v>4</v>
      </c>
      <c r="O1071" s="30" t="str">
        <f t="shared" si="103"/>
        <v>52</v>
      </c>
      <c r="P1071" s="30" t="str">
        <f t="shared" si="104"/>
        <v>36</v>
      </c>
      <c r="Q1071" s="31">
        <f t="shared" si="105"/>
        <v>3156</v>
      </c>
      <c r="R1071" s="31">
        <f t="shared" si="106"/>
        <v>52.6</v>
      </c>
    </row>
    <row r="1072" spans="1:18">
      <c r="A1072" s="1">
        <v>45474</v>
      </c>
      <c r="B1072" s="1" t="str">
        <f t="shared" si="97"/>
        <v>julio</v>
      </c>
      <c r="C1072" t="s">
        <v>38</v>
      </c>
      <c r="D1072" t="s">
        <v>39</v>
      </c>
      <c r="E1072" t="str">
        <f>+VLOOKUP(F1072,'[1]DIVIPOLA MPIO'!$A$5:$B$1125,2,0)</f>
        <v>Antioquia</v>
      </c>
      <c r="F1072" t="s">
        <v>453</v>
      </c>
      <c r="G1072" t="s">
        <v>41</v>
      </c>
      <c r="H1072" t="s">
        <v>44</v>
      </c>
      <c r="I1072" t="s">
        <v>43</v>
      </c>
      <c r="J1072" t="s">
        <v>27</v>
      </c>
      <c r="K1072" s="2">
        <v>14</v>
      </c>
      <c r="L1072" s="53">
        <v>567</v>
      </c>
      <c r="M1072" s="53">
        <v>542</v>
      </c>
      <c r="N1072" s="29">
        <f t="shared" si="98"/>
        <v>3</v>
      </c>
      <c r="O1072" s="30" t="str">
        <f t="shared" si="103"/>
        <v>54</v>
      </c>
      <c r="P1072" s="30" t="str">
        <f t="shared" si="104"/>
        <v>2</v>
      </c>
      <c r="Q1072" s="31">
        <f t="shared" si="105"/>
        <v>3242</v>
      </c>
      <c r="R1072" s="31">
        <f t="shared" si="106"/>
        <v>54.033333333333331</v>
      </c>
    </row>
    <row r="1073" spans="1:18">
      <c r="A1073" s="1">
        <v>45474</v>
      </c>
      <c r="B1073" s="1" t="str">
        <f t="shared" si="97"/>
        <v>julio</v>
      </c>
      <c r="C1073" t="s">
        <v>38</v>
      </c>
      <c r="D1073" t="s">
        <v>39</v>
      </c>
      <c r="E1073" t="str">
        <f>+VLOOKUP(F1073,'[1]DIVIPOLA MPIO'!$A$5:$B$1125,2,0)</f>
        <v>Antioquia</v>
      </c>
      <c r="F1073" t="s">
        <v>453</v>
      </c>
      <c r="G1073" t="s">
        <v>41</v>
      </c>
      <c r="H1073" t="s">
        <v>45</v>
      </c>
      <c r="I1073" t="s">
        <v>43</v>
      </c>
      <c r="J1073" t="s">
        <v>27</v>
      </c>
      <c r="K1073" s="2">
        <v>95</v>
      </c>
      <c r="L1073" s="53">
        <v>6528</v>
      </c>
      <c r="M1073" s="53">
        <v>4536</v>
      </c>
      <c r="N1073" s="29">
        <f t="shared" si="98"/>
        <v>4</v>
      </c>
      <c r="O1073" s="30" t="str">
        <f t="shared" si="103"/>
        <v>45</v>
      </c>
      <c r="P1073" s="30" t="str">
        <f t="shared" si="104"/>
        <v>36</v>
      </c>
      <c r="Q1073" s="31">
        <f t="shared" si="105"/>
        <v>2736</v>
      </c>
      <c r="R1073" s="31">
        <f t="shared" si="106"/>
        <v>45.6</v>
      </c>
    </row>
    <row r="1074" spans="1:18">
      <c r="A1074" s="1">
        <v>45474</v>
      </c>
      <c r="B1074" s="1" t="str">
        <f t="shared" si="97"/>
        <v>julio</v>
      </c>
      <c r="C1074" t="s">
        <v>38</v>
      </c>
      <c r="D1074" t="s">
        <v>39</v>
      </c>
      <c r="E1074" t="str">
        <f>+VLOOKUP(F1074,'[1]DIVIPOLA MPIO'!$A$5:$B$1125,2,0)</f>
        <v>Antioquia</v>
      </c>
      <c r="F1074" t="s">
        <v>453</v>
      </c>
      <c r="G1074" t="s">
        <v>41</v>
      </c>
      <c r="H1074" t="s">
        <v>46</v>
      </c>
      <c r="I1074" t="s">
        <v>43</v>
      </c>
      <c r="J1074" t="s">
        <v>27</v>
      </c>
      <c r="K1074" s="2">
        <v>111</v>
      </c>
      <c r="L1074" s="53">
        <v>7019</v>
      </c>
      <c r="M1074" s="53">
        <v>5142</v>
      </c>
      <c r="N1074" s="29">
        <f t="shared" si="98"/>
        <v>4</v>
      </c>
      <c r="O1074" s="30" t="str">
        <f t="shared" si="103"/>
        <v>51</v>
      </c>
      <c r="P1074" s="30" t="str">
        <f t="shared" si="104"/>
        <v>42</v>
      </c>
      <c r="Q1074" s="31">
        <f t="shared" si="105"/>
        <v>3102</v>
      </c>
      <c r="R1074" s="31">
        <f t="shared" si="106"/>
        <v>51.7</v>
      </c>
    </row>
    <row r="1075" spans="1:18">
      <c r="A1075" s="1">
        <v>45474</v>
      </c>
      <c r="B1075" s="1" t="str">
        <f t="shared" si="97"/>
        <v>julio</v>
      </c>
      <c r="C1075" t="s">
        <v>38</v>
      </c>
      <c r="D1075" t="s">
        <v>39</v>
      </c>
      <c r="E1075" t="str">
        <f>+VLOOKUP(F1075,'[1]DIVIPOLA MPIO'!$A$5:$B$1125,2,0)</f>
        <v>Antioquia</v>
      </c>
      <c r="F1075" t="s">
        <v>453</v>
      </c>
      <c r="G1075" t="s">
        <v>41</v>
      </c>
      <c r="H1075" t="s">
        <v>319</v>
      </c>
      <c r="I1075" t="s">
        <v>43</v>
      </c>
      <c r="J1075" t="s">
        <v>27</v>
      </c>
      <c r="K1075" s="2">
        <v>92</v>
      </c>
      <c r="L1075" s="53">
        <v>5836</v>
      </c>
      <c r="M1075" s="53">
        <v>4306</v>
      </c>
      <c r="N1075" s="29">
        <f t="shared" si="98"/>
        <v>4</v>
      </c>
      <c r="O1075" s="30" t="str">
        <f t="shared" si="103"/>
        <v>43</v>
      </c>
      <c r="P1075" s="30" t="str">
        <f t="shared" si="104"/>
        <v>06</v>
      </c>
      <c r="Q1075" s="31">
        <f t="shared" si="105"/>
        <v>2586</v>
      </c>
      <c r="R1075" s="31">
        <f t="shared" si="106"/>
        <v>43.1</v>
      </c>
    </row>
    <row r="1076" spans="1:18">
      <c r="A1076" s="1">
        <v>45474</v>
      </c>
      <c r="B1076" s="1" t="str">
        <f t="shared" si="97"/>
        <v>julio</v>
      </c>
      <c r="C1076" t="s">
        <v>38</v>
      </c>
      <c r="D1076" t="s">
        <v>39</v>
      </c>
      <c r="E1076" t="str">
        <f>+VLOOKUP(F1076,'[1]DIVIPOLA MPIO'!$A$5:$B$1125,2,0)</f>
        <v>Antioquia</v>
      </c>
      <c r="F1076" t="s">
        <v>453</v>
      </c>
      <c r="G1076" t="s">
        <v>41</v>
      </c>
      <c r="H1076" t="s">
        <v>319</v>
      </c>
      <c r="I1076" t="s">
        <v>43</v>
      </c>
      <c r="J1076" t="s">
        <v>412</v>
      </c>
      <c r="K1076" s="2">
        <v>5</v>
      </c>
      <c r="L1076" s="53">
        <v>405</v>
      </c>
      <c r="M1076" s="53">
        <v>542</v>
      </c>
      <c r="N1076" s="29">
        <f t="shared" si="98"/>
        <v>3</v>
      </c>
      <c r="O1076" s="30" t="str">
        <f t="shared" si="103"/>
        <v>54</v>
      </c>
      <c r="P1076" s="30" t="str">
        <f t="shared" si="104"/>
        <v>2</v>
      </c>
      <c r="Q1076" s="31">
        <f t="shared" si="105"/>
        <v>3242</v>
      </c>
      <c r="R1076" s="31">
        <f t="shared" si="106"/>
        <v>54.033333333333331</v>
      </c>
    </row>
    <row r="1077" spans="1:18">
      <c r="A1077" s="1">
        <v>45474</v>
      </c>
      <c r="B1077" s="1" t="str">
        <f t="shared" si="97"/>
        <v>julio</v>
      </c>
      <c r="C1077" t="s">
        <v>38</v>
      </c>
      <c r="D1077" t="s">
        <v>39</v>
      </c>
      <c r="E1077" t="str">
        <f>+VLOOKUP(F1077,'[1]DIVIPOLA MPIO'!$A$5:$B$1125,2,0)</f>
        <v>Antioquia</v>
      </c>
      <c r="F1077" t="s">
        <v>453</v>
      </c>
      <c r="G1077" t="s">
        <v>41</v>
      </c>
      <c r="H1077" t="s">
        <v>47</v>
      </c>
      <c r="I1077" t="s">
        <v>43</v>
      </c>
      <c r="J1077" t="s">
        <v>27</v>
      </c>
      <c r="K1077" s="2">
        <v>99</v>
      </c>
      <c r="L1077" s="53">
        <v>6143</v>
      </c>
      <c r="M1077" s="53">
        <v>4712</v>
      </c>
      <c r="N1077" s="29">
        <f t="shared" si="98"/>
        <v>4</v>
      </c>
      <c r="O1077" s="30" t="str">
        <f t="shared" si="103"/>
        <v>47</v>
      </c>
      <c r="P1077" s="30" t="str">
        <f t="shared" si="104"/>
        <v>12</v>
      </c>
      <c r="Q1077" s="31">
        <f t="shared" si="105"/>
        <v>2832</v>
      </c>
      <c r="R1077" s="31">
        <f t="shared" si="106"/>
        <v>47.2</v>
      </c>
    </row>
    <row r="1078" spans="1:18">
      <c r="A1078" s="1">
        <v>45474</v>
      </c>
      <c r="B1078" s="1" t="str">
        <f t="shared" si="97"/>
        <v>julio</v>
      </c>
      <c r="C1078" t="s">
        <v>38</v>
      </c>
      <c r="D1078" t="s">
        <v>39</v>
      </c>
      <c r="E1078" t="str">
        <f>+VLOOKUP(F1078,'[1]DIVIPOLA MPIO'!$A$5:$B$1125,2,0)</f>
        <v>Antioquia</v>
      </c>
      <c r="F1078" t="s">
        <v>453</v>
      </c>
      <c r="G1078" t="s">
        <v>41</v>
      </c>
      <c r="H1078" t="s">
        <v>48</v>
      </c>
      <c r="I1078" t="s">
        <v>43</v>
      </c>
      <c r="J1078" t="s">
        <v>27</v>
      </c>
      <c r="K1078" s="2">
        <v>123</v>
      </c>
      <c r="L1078" s="53">
        <v>7780</v>
      </c>
      <c r="M1078" s="53">
        <v>5448</v>
      </c>
      <c r="N1078" s="29">
        <f t="shared" si="98"/>
        <v>4</v>
      </c>
      <c r="O1078" s="30" t="str">
        <f t="shared" si="103"/>
        <v>54</v>
      </c>
      <c r="P1078" s="30" t="str">
        <f t="shared" si="104"/>
        <v>48</v>
      </c>
      <c r="Q1078" s="31">
        <f t="shared" si="105"/>
        <v>3288</v>
      </c>
      <c r="R1078" s="31">
        <f t="shared" si="106"/>
        <v>54.8</v>
      </c>
    </row>
    <row r="1079" spans="1:18">
      <c r="A1079" s="1">
        <v>45474</v>
      </c>
      <c r="B1079" s="1" t="str">
        <f t="shared" si="97"/>
        <v>julio</v>
      </c>
      <c r="C1079" t="s">
        <v>38</v>
      </c>
      <c r="D1079" t="s">
        <v>39</v>
      </c>
      <c r="E1079" t="str">
        <f>+VLOOKUP(F1079,'[1]DIVIPOLA MPIO'!$A$5:$B$1125,2,0)</f>
        <v>Antioquia</v>
      </c>
      <c r="F1079" t="s">
        <v>453</v>
      </c>
      <c r="G1079" t="s">
        <v>41</v>
      </c>
      <c r="H1079" t="s">
        <v>49</v>
      </c>
      <c r="I1079" t="s">
        <v>43</v>
      </c>
      <c r="J1079" t="s">
        <v>27</v>
      </c>
      <c r="K1079" s="2">
        <v>102</v>
      </c>
      <c r="L1079" s="53">
        <v>6168</v>
      </c>
      <c r="M1079" s="53">
        <v>4718</v>
      </c>
      <c r="N1079" s="29">
        <f t="shared" si="98"/>
        <v>4</v>
      </c>
      <c r="O1079" s="30" t="str">
        <f t="shared" si="103"/>
        <v>47</v>
      </c>
      <c r="P1079" s="30" t="str">
        <f t="shared" si="104"/>
        <v>18</v>
      </c>
      <c r="Q1079" s="31">
        <f t="shared" si="105"/>
        <v>2838</v>
      </c>
      <c r="R1079" s="31">
        <f t="shared" si="106"/>
        <v>47.3</v>
      </c>
    </row>
    <row r="1080" spans="1:18">
      <c r="A1080" s="1">
        <v>45474</v>
      </c>
      <c r="B1080" s="1" t="str">
        <f t="shared" si="97"/>
        <v>julio</v>
      </c>
      <c r="C1080" t="s">
        <v>38</v>
      </c>
      <c r="D1080" t="s">
        <v>39</v>
      </c>
      <c r="E1080" t="str">
        <f>+VLOOKUP(F1080,'[1]DIVIPOLA MPIO'!$A$5:$B$1125,2,0)</f>
        <v>Antioquia</v>
      </c>
      <c r="F1080" t="s">
        <v>453</v>
      </c>
      <c r="G1080" t="s">
        <v>41</v>
      </c>
      <c r="H1080" t="s">
        <v>50</v>
      </c>
      <c r="I1080" t="s">
        <v>43</v>
      </c>
      <c r="J1080" t="s">
        <v>27</v>
      </c>
      <c r="K1080" s="2">
        <v>100</v>
      </c>
      <c r="L1080" s="53">
        <v>6452</v>
      </c>
      <c r="M1080" s="53">
        <v>4754</v>
      </c>
      <c r="N1080" s="29">
        <f t="shared" si="98"/>
        <v>4</v>
      </c>
      <c r="O1080" s="30" t="str">
        <f t="shared" si="103"/>
        <v>47</v>
      </c>
      <c r="P1080" s="30" t="str">
        <f t="shared" si="104"/>
        <v>54</v>
      </c>
      <c r="Q1080" s="31">
        <f t="shared" si="105"/>
        <v>2874</v>
      </c>
      <c r="R1080" s="31">
        <f t="shared" si="106"/>
        <v>47.9</v>
      </c>
    </row>
    <row r="1081" spans="1:18">
      <c r="A1081" s="1">
        <v>45474</v>
      </c>
      <c r="B1081" s="1" t="str">
        <f t="shared" si="97"/>
        <v>julio</v>
      </c>
      <c r="C1081" t="s">
        <v>38</v>
      </c>
      <c r="D1081" t="s">
        <v>39</v>
      </c>
      <c r="E1081" t="str">
        <f>+VLOOKUP(F1081,'[1]DIVIPOLA MPIO'!$A$5:$B$1125,2,0)</f>
        <v>Antioquia</v>
      </c>
      <c r="F1081" t="s">
        <v>453</v>
      </c>
      <c r="G1081" t="s">
        <v>41</v>
      </c>
      <c r="H1081" t="s">
        <v>51</v>
      </c>
      <c r="I1081" t="s">
        <v>43</v>
      </c>
      <c r="J1081" t="s">
        <v>27</v>
      </c>
      <c r="K1081" s="2">
        <v>126</v>
      </c>
      <c r="L1081" s="53">
        <v>7300</v>
      </c>
      <c r="M1081" s="53">
        <v>5300</v>
      </c>
      <c r="N1081" s="29">
        <f t="shared" si="98"/>
        <v>4</v>
      </c>
      <c r="O1081" s="30" t="str">
        <f t="shared" si="103"/>
        <v>53</v>
      </c>
      <c r="P1081" s="30" t="str">
        <f t="shared" si="104"/>
        <v>00</v>
      </c>
      <c r="Q1081" s="31">
        <f t="shared" si="105"/>
        <v>3180</v>
      </c>
      <c r="R1081" s="31">
        <f t="shared" si="106"/>
        <v>53</v>
      </c>
    </row>
    <row r="1082" spans="1:18">
      <c r="A1082" s="1">
        <v>45474</v>
      </c>
      <c r="B1082" s="1" t="str">
        <f t="shared" si="97"/>
        <v>julio</v>
      </c>
      <c r="C1082" t="s">
        <v>38</v>
      </c>
      <c r="D1082" t="s">
        <v>39</v>
      </c>
      <c r="E1082" t="str">
        <f>+VLOOKUP(F1082,'[1]DIVIPOLA MPIO'!$A$5:$B$1125,2,0)</f>
        <v>Antioquia</v>
      </c>
      <c r="F1082" t="s">
        <v>453</v>
      </c>
      <c r="G1082" t="s">
        <v>41</v>
      </c>
      <c r="H1082" t="s">
        <v>52</v>
      </c>
      <c r="I1082" t="s">
        <v>43</v>
      </c>
      <c r="J1082" t="s">
        <v>27</v>
      </c>
      <c r="K1082" s="2">
        <v>99</v>
      </c>
      <c r="L1082" s="53">
        <v>5774</v>
      </c>
      <c r="M1082" s="53">
        <v>4206</v>
      </c>
      <c r="N1082" s="29">
        <f t="shared" si="98"/>
        <v>4</v>
      </c>
      <c r="O1082" s="30" t="str">
        <f t="shared" si="103"/>
        <v>42</v>
      </c>
      <c r="P1082" s="30" t="str">
        <f t="shared" si="104"/>
        <v>06</v>
      </c>
      <c r="Q1082" s="31">
        <f t="shared" si="105"/>
        <v>2526</v>
      </c>
      <c r="R1082" s="31">
        <f t="shared" si="106"/>
        <v>42.1</v>
      </c>
    </row>
    <row r="1083" spans="1:18">
      <c r="A1083" s="1">
        <v>45474</v>
      </c>
      <c r="B1083" s="1" t="str">
        <f t="shared" si="97"/>
        <v>julio</v>
      </c>
      <c r="C1083" t="s">
        <v>38</v>
      </c>
      <c r="D1083" t="s">
        <v>39</v>
      </c>
      <c r="E1083" t="str">
        <f>+VLOOKUP(F1083,'[1]DIVIPOLA MPIO'!$A$5:$B$1125,2,0)</f>
        <v>Magdalena</v>
      </c>
      <c r="F1083" t="s">
        <v>467</v>
      </c>
      <c r="G1083" t="s">
        <v>54</v>
      </c>
      <c r="H1083" t="s">
        <v>55</v>
      </c>
      <c r="I1083" t="s">
        <v>15</v>
      </c>
      <c r="J1083" t="s">
        <v>27</v>
      </c>
      <c r="K1083" s="2">
        <v>84</v>
      </c>
      <c r="L1083" s="53">
        <v>2161</v>
      </c>
      <c r="M1083" s="53">
        <v>6012</v>
      </c>
      <c r="N1083" s="29">
        <f t="shared" si="98"/>
        <v>4</v>
      </c>
      <c r="O1083" s="30" t="str">
        <f t="shared" si="103"/>
        <v>60</v>
      </c>
      <c r="P1083" s="30" t="str">
        <f t="shared" si="104"/>
        <v>12</v>
      </c>
      <c r="Q1083" s="31">
        <f t="shared" si="105"/>
        <v>3612</v>
      </c>
      <c r="R1083" s="31">
        <f t="shared" si="106"/>
        <v>60.2</v>
      </c>
    </row>
    <row r="1084" spans="1:18">
      <c r="A1084" s="1">
        <v>45474</v>
      </c>
      <c r="B1084" s="1" t="str">
        <f t="shared" si="97"/>
        <v>julio</v>
      </c>
      <c r="C1084" t="s">
        <v>38</v>
      </c>
      <c r="D1084" t="s">
        <v>39</v>
      </c>
      <c r="E1084" t="str">
        <f>+VLOOKUP(F1084,'[1]DIVIPOLA MPIO'!$A$5:$B$1125,2,0)</f>
        <v>Magdalena</v>
      </c>
      <c r="F1084" t="s">
        <v>467</v>
      </c>
      <c r="G1084" t="s">
        <v>54</v>
      </c>
      <c r="H1084" t="s">
        <v>56</v>
      </c>
      <c r="I1084" t="s">
        <v>15</v>
      </c>
      <c r="J1084" t="s">
        <v>27</v>
      </c>
      <c r="K1084" s="2">
        <v>79</v>
      </c>
      <c r="L1084" s="53">
        <v>1871</v>
      </c>
      <c r="M1084" s="53">
        <v>5342</v>
      </c>
      <c r="N1084" s="29">
        <f t="shared" si="98"/>
        <v>4</v>
      </c>
      <c r="O1084" s="30" t="str">
        <f t="shared" si="103"/>
        <v>53</v>
      </c>
      <c r="P1084" s="30" t="str">
        <f t="shared" si="104"/>
        <v>42</v>
      </c>
      <c r="Q1084" s="31">
        <f t="shared" si="105"/>
        <v>3222</v>
      </c>
      <c r="R1084" s="31">
        <f t="shared" si="106"/>
        <v>53.7</v>
      </c>
    </row>
    <row r="1085" spans="1:18">
      <c r="A1085" s="1">
        <v>45474</v>
      </c>
      <c r="B1085" s="1" t="str">
        <f t="shared" si="97"/>
        <v>julio</v>
      </c>
      <c r="C1085" t="s">
        <v>38</v>
      </c>
      <c r="D1085" t="s">
        <v>39</v>
      </c>
      <c r="E1085" t="str">
        <f>+VLOOKUP(F1085,'[1]DIVIPOLA MPIO'!$A$5:$B$1125,2,0)</f>
        <v>Magdalena</v>
      </c>
      <c r="F1085" t="s">
        <v>467</v>
      </c>
      <c r="G1085" t="s">
        <v>54</v>
      </c>
      <c r="H1085" t="s">
        <v>57</v>
      </c>
      <c r="I1085" t="s">
        <v>15</v>
      </c>
      <c r="J1085" t="s">
        <v>27</v>
      </c>
      <c r="K1085" s="2">
        <v>59</v>
      </c>
      <c r="L1085" s="53">
        <v>1400</v>
      </c>
      <c r="M1085" s="53">
        <v>3330</v>
      </c>
      <c r="N1085" s="29">
        <f t="shared" si="98"/>
        <v>4</v>
      </c>
      <c r="O1085" s="30" t="str">
        <f t="shared" si="103"/>
        <v>33</v>
      </c>
      <c r="P1085" s="30" t="str">
        <f t="shared" si="104"/>
        <v>30</v>
      </c>
      <c r="Q1085" s="31">
        <f t="shared" si="105"/>
        <v>2010</v>
      </c>
      <c r="R1085" s="31">
        <f t="shared" si="106"/>
        <v>33.5</v>
      </c>
    </row>
    <row r="1086" spans="1:18">
      <c r="A1086" s="1">
        <v>45474</v>
      </c>
      <c r="B1086" s="1" t="str">
        <f t="shared" si="97"/>
        <v>julio</v>
      </c>
      <c r="C1086" t="s">
        <v>38</v>
      </c>
      <c r="D1086" t="s">
        <v>39</v>
      </c>
      <c r="E1086" t="str">
        <f>+VLOOKUP(F1086,'[1]DIVIPOLA MPIO'!$A$5:$B$1125,2,0)</f>
        <v>Magdalena</v>
      </c>
      <c r="F1086" t="s">
        <v>467</v>
      </c>
      <c r="G1086" t="s">
        <v>341</v>
      </c>
      <c r="H1086" t="s">
        <v>55</v>
      </c>
      <c r="I1086" t="s">
        <v>15</v>
      </c>
      <c r="J1086" t="s">
        <v>27</v>
      </c>
      <c r="K1086" s="2">
        <v>32</v>
      </c>
      <c r="L1086" s="53">
        <v>838</v>
      </c>
      <c r="M1086" s="53">
        <v>1400</v>
      </c>
      <c r="N1086" s="29">
        <f t="shared" si="98"/>
        <v>4</v>
      </c>
      <c r="O1086" s="30" t="str">
        <f t="shared" si="103"/>
        <v>14</v>
      </c>
      <c r="P1086" s="30" t="str">
        <f t="shared" si="104"/>
        <v>00</v>
      </c>
      <c r="Q1086" s="31">
        <f t="shared" si="105"/>
        <v>840</v>
      </c>
      <c r="R1086" s="31">
        <f t="shared" si="106"/>
        <v>14</v>
      </c>
    </row>
    <row r="1087" spans="1:18">
      <c r="A1087" s="1">
        <v>45474</v>
      </c>
      <c r="B1087" s="1" t="str">
        <f t="shared" si="97"/>
        <v>julio</v>
      </c>
      <c r="C1087" t="s">
        <v>38</v>
      </c>
      <c r="D1087" t="s">
        <v>39</v>
      </c>
      <c r="E1087" t="str">
        <f>+VLOOKUP(F1087,'[1]DIVIPOLA MPIO'!$A$5:$B$1125,2,0)</f>
        <v>Magdalena</v>
      </c>
      <c r="F1087" t="s">
        <v>467</v>
      </c>
      <c r="G1087" t="s">
        <v>341</v>
      </c>
      <c r="H1087" t="s">
        <v>56</v>
      </c>
      <c r="I1087" t="s">
        <v>15</v>
      </c>
      <c r="J1087" t="s">
        <v>27</v>
      </c>
      <c r="K1087" s="2">
        <v>37</v>
      </c>
      <c r="L1087" s="53">
        <v>926</v>
      </c>
      <c r="M1087" s="53">
        <v>1536</v>
      </c>
      <c r="N1087" s="29">
        <f t="shared" si="98"/>
        <v>4</v>
      </c>
      <c r="O1087" s="30" t="str">
        <f t="shared" si="103"/>
        <v>15</v>
      </c>
      <c r="P1087" s="30" t="str">
        <f t="shared" si="104"/>
        <v>36</v>
      </c>
      <c r="Q1087" s="31">
        <f t="shared" si="105"/>
        <v>936</v>
      </c>
      <c r="R1087" s="31">
        <f t="shared" si="106"/>
        <v>15.6</v>
      </c>
    </row>
    <row r="1088" spans="1:18">
      <c r="A1088" s="1">
        <v>45474</v>
      </c>
      <c r="B1088" s="1" t="str">
        <f t="shared" si="97"/>
        <v>julio</v>
      </c>
      <c r="C1088" t="s">
        <v>38</v>
      </c>
      <c r="D1088" t="s">
        <v>39</v>
      </c>
      <c r="E1088" t="str">
        <f>+VLOOKUP(F1088,'[1]DIVIPOLA MPIO'!$A$5:$B$1125,2,0)</f>
        <v>Magdalena</v>
      </c>
      <c r="F1088" t="s">
        <v>467</v>
      </c>
      <c r="G1088" t="s">
        <v>341</v>
      </c>
      <c r="H1088" t="s">
        <v>57</v>
      </c>
      <c r="I1088" t="s">
        <v>15</v>
      </c>
      <c r="J1088" t="s">
        <v>27</v>
      </c>
      <c r="K1088" s="2">
        <v>83</v>
      </c>
      <c r="L1088" s="53">
        <v>2146</v>
      </c>
      <c r="M1088" s="53">
        <v>3654</v>
      </c>
      <c r="N1088" s="29">
        <f t="shared" si="98"/>
        <v>4</v>
      </c>
      <c r="O1088" s="30" t="str">
        <f t="shared" si="103"/>
        <v>36</v>
      </c>
      <c r="P1088" s="30" t="str">
        <f t="shared" si="104"/>
        <v>54</v>
      </c>
      <c r="Q1088" s="31">
        <f t="shared" si="105"/>
        <v>2214</v>
      </c>
      <c r="R1088" s="31">
        <f t="shared" si="106"/>
        <v>36.9</v>
      </c>
    </row>
    <row r="1089" spans="1:18">
      <c r="A1089" s="1">
        <v>45474</v>
      </c>
      <c r="B1089" s="1" t="str">
        <f t="shared" si="97"/>
        <v>julio</v>
      </c>
      <c r="C1089" t="s">
        <v>38</v>
      </c>
      <c r="D1089" t="s">
        <v>39</v>
      </c>
      <c r="E1089" t="str">
        <f>+VLOOKUP(F1089,'[1]DIVIPOLA MPIO'!$A$5:$B$1125,2,0)</f>
        <v>Antioquia</v>
      </c>
      <c r="F1089" t="s">
        <v>58</v>
      </c>
      <c r="G1089" t="s">
        <v>59</v>
      </c>
      <c r="H1089" t="s">
        <v>42</v>
      </c>
      <c r="I1089" t="s">
        <v>43</v>
      </c>
      <c r="J1089" t="s">
        <v>27</v>
      </c>
      <c r="K1089" s="2">
        <v>22</v>
      </c>
      <c r="L1089" s="53">
        <v>1684</v>
      </c>
      <c r="M1089" s="53">
        <v>1054</v>
      </c>
      <c r="N1089" s="29">
        <f t="shared" si="98"/>
        <v>4</v>
      </c>
      <c r="O1089" s="30" t="str">
        <f t="shared" si="103"/>
        <v>10</v>
      </c>
      <c r="P1089" s="30" t="str">
        <f t="shared" si="104"/>
        <v>54</v>
      </c>
      <c r="Q1089" s="31">
        <f t="shared" si="105"/>
        <v>654</v>
      </c>
      <c r="R1089" s="31">
        <f t="shared" si="106"/>
        <v>10.9</v>
      </c>
    </row>
    <row r="1090" spans="1:18">
      <c r="A1090" s="1">
        <v>45474</v>
      </c>
      <c r="B1090" s="1" t="str">
        <f t="shared" si="97"/>
        <v>julio</v>
      </c>
      <c r="C1090" t="s">
        <v>38</v>
      </c>
      <c r="D1090" t="s">
        <v>39</v>
      </c>
      <c r="E1090" t="str">
        <f>+VLOOKUP(F1090,'[1]DIVIPOLA MPIO'!$A$5:$B$1125,2,0)</f>
        <v>Antioquia</v>
      </c>
      <c r="F1090" t="s">
        <v>58</v>
      </c>
      <c r="G1090" t="s">
        <v>59</v>
      </c>
      <c r="H1090" t="s">
        <v>44</v>
      </c>
      <c r="I1090" t="s">
        <v>43</v>
      </c>
      <c r="J1090" t="s">
        <v>27</v>
      </c>
      <c r="K1090" s="2">
        <v>3</v>
      </c>
      <c r="L1090" s="53">
        <v>140</v>
      </c>
      <c r="M1090" s="53">
        <v>54</v>
      </c>
      <c r="N1090" s="29">
        <f t="shared" si="98"/>
        <v>2</v>
      </c>
      <c r="O1090" s="30" t="str">
        <f t="shared" si="103"/>
        <v>54</v>
      </c>
      <c r="P1090" s="30">
        <f t="shared" si="104"/>
        <v>0</v>
      </c>
      <c r="Q1090" s="31">
        <f t="shared" si="105"/>
        <v>3240</v>
      </c>
      <c r="R1090" s="31">
        <f t="shared" si="106"/>
        <v>54</v>
      </c>
    </row>
    <row r="1091" spans="1:18">
      <c r="A1091" s="1">
        <v>45474</v>
      </c>
      <c r="B1091" s="1" t="str">
        <f t="shared" ref="B1091:B1154" si="107">TEXT(A1091,"mmmm")</f>
        <v>julio</v>
      </c>
      <c r="C1091" t="s">
        <v>38</v>
      </c>
      <c r="D1091" t="s">
        <v>39</v>
      </c>
      <c r="E1091" t="str">
        <f>+VLOOKUP(F1091,'[1]DIVIPOLA MPIO'!$A$5:$B$1125,2,0)</f>
        <v>Antioquia</v>
      </c>
      <c r="F1091" t="s">
        <v>58</v>
      </c>
      <c r="G1091" t="s">
        <v>59</v>
      </c>
      <c r="H1091" t="s">
        <v>45</v>
      </c>
      <c r="I1091" t="s">
        <v>43</v>
      </c>
      <c r="J1091" t="s">
        <v>27</v>
      </c>
      <c r="K1091" s="2">
        <v>29</v>
      </c>
      <c r="L1091" s="53">
        <v>2038</v>
      </c>
      <c r="M1091" s="53">
        <v>1200</v>
      </c>
      <c r="N1091" s="29">
        <f t="shared" ref="N1091:N1154" si="108">LEN($M1091)</f>
        <v>4</v>
      </c>
      <c r="O1091" s="30" t="str">
        <f t="shared" si="103"/>
        <v>12</v>
      </c>
      <c r="P1091" s="30" t="str">
        <f t="shared" si="104"/>
        <v>00</v>
      </c>
      <c r="Q1091" s="31">
        <f t="shared" si="105"/>
        <v>720</v>
      </c>
      <c r="R1091" s="31">
        <f t="shared" si="106"/>
        <v>12</v>
      </c>
    </row>
    <row r="1092" spans="1:18">
      <c r="A1092" s="1">
        <v>45474</v>
      </c>
      <c r="B1092" s="1" t="str">
        <f t="shared" si="107"/>
        <v>julio</v>
      </c>
      <c r="C1092" t="s">
        <v>38</v>
      </c>
      <c r="D1092" t="s">
        <v>39</v>
      </c>
      <c r="E1092" t="str">
        <f>+VLOOKUP(F1092,'[1]DIVIPOLA MPIO'!$A$5:$B$1125,2,0)</f>
        <v>Antioquia</v>
      </c>
      <c r="F1092" t="s">
        <v>58</v>
      </c>
      <c r="G1092" t="s">
        <v>59</v>
      </c>
      <c r="H1092" t="s">
        <v>46</v>
      </c>
      <c r="I1092" t="s">
        <v>43</v>
      </c>
      <c r="J1092" t="s">
        <v>27</v>
      </c>
      <c r="K1092" s="2">
        <v>29</v>
      </c>
      <c r="L1092" s="53">
        <v>2025</v>
      </c>
      <c r="M1092" s="53">
        <v>1306</v>
      </c>
      <c r="N1092" s="29">
        <f t="shared" si="108"/>
        <v>4</v>
      </c>
      <c r="O1092" s="30" t="str">
        <f t="shared" si="103"/>
        <v>13</v>
      </c>
      <c r="P1092" s="30" t="str">
        <f t="shared" si="104"/>
        <v>06</v>
      </c>
      <c r="Q1092" s="31">
        <f t="shared" si="105"/>
        <v>786</v>
      </c>
      <c r="R1092" s="31">
        <f t="shared" si="106"/>
        <v>13.1</v>
      </c>
    </row>
    <row r="1093" spans="1:18">
      <c r="A1093" s="1">
        <v>45474</v>
      </c>
      <c r="B1093" s="1" t="str">
        <f t="shared" si="107"/>
        <v>julio</v>
      </c>
      <c r="C1093" t="s">
        <v>38</v>
      </c>
      <c r="D1093" t="s">
        <v>39</v>
      </c>
      <c r="E1093" t="str">
        <f>+VLOOKUP(F1093,'[1]DIVIPOLA MPIO'!$A$5:$B$1125,2,0)</f>
        <v>Antioquia</v>
      </c>
      <c r="F1093" t="s">
        <v>58</v>
      </c>
      <c r="G1093" t="s">
        <v>59</v>
      </c>
      <c r="H1093" t="s">
        <v>319</v>
      </c>
      <c r="I1093" t="s">
        <v>43</v>
      </c>
      <c r="J1093" t="s">
        <v>27</v>
      </c>
      <c r="K1093" s="2">
        <v>19</v>
      </c>
      <c r="L1093" s="53">
        <v>1263</v>
      </c>
      <c r="M1093" s="53">
        <v>824</v>
      </c>
      <c r="N1093" s="29">
        <f t="shared" si="108"/>
        <v>3</v>
      </c>
      <c r="O1093" s="30" t="str">
        <f t="shared" si="103"/>
        <v>82</v>
      </c>
      <c r="P1093" s="30" t="str">
        <f t="shared" si="104"/>
        <v>4</v>
      </c>
      <c r="Q1093" s="31">
        <f t="shared" si="105"/>
        <v>4924</v>
      </c>
      <c r="R1093" s="31">
        <f t="shared" si="106"/>
        <v>82.066666666666663</v>
      </c>
    </row>
    <row r="1094" spans="1:18">
      <c r="A1094" s="1">
        <v>45474</v>
      </c>
      <c r="B1094" s="1" t="str">
        <f t="shared" si="107"/>
        <v>julio</v>
      </c>
      <c r="C1094" t="s">
        <v>38</v>
      </c>
      <c r="D1094" t="s">
        <v>39</v>
      </c>
      <c r="E1094" t="str">
        <f>+VLOOKUP(F1094,'[1]DIVIPOLA MPIO'!$A$5:$B$1125,2,0)</f>
        <v>Antioquia</v>
      </c>
      <c r="F1094" t="s">
        <v>58</v>
      </c>
      <c r="G1094" t="s">
        <v>59</v>
      </c>
      <c r="H1094" t="s">
        <v>319</v>
      </c>
      <c r="I1094" t="s">
        <v>43</v>
      </c>
      <c r="J1094" t="s">
        <v>412</v>
      </c>
      <c r="K1094" s="2">
        <v>8</v>
      </c>
      <c r="L1094" s="53">
        <v>668</v>
      </c>
      <c r="M1094" s="53">
        <v>900</v>
      </c>
      <c r="N1094" s="29">
        <f t="shared" si="108"/>
        <v>3</v>
      </c>
      <c r="O1094" s="30" t="str">
        <f t="shared" si="103"/>
        <v>90</v>
      </c>
      <c r="P1094" s="30" t="str">
        <f t="shared" si="104"/>
        <v>0</v>
      </c>
      <c r="Q1094" s="31">
        <f t="shared" si="105"/>
        <v>5400</v>
      </c>
      <c r="R1094" s="31">
        <f t="shared" si="106"/>
        <v>90</v>
      </c>
    </row>
    <row r="1095" spans="1:18">
      <c r="A1095" s="1">
        <v>45474</v>
      </c>
      <c r="B1095" s="1" t="str">
        <f t="shared" si="107"/>
        <v>julio</v>
      </c>
      <c r="C1095" t="s">
        <v>38</v>
      </c>
      <c r="D1095" t="s">
        <v>39</v>
      </c>
      <c r="E1095" t="str">
        <f>+VLOOKUP(F1095,'[1]DIVIPOLA MPIO'!$A$5:$B$1125,2,0)</f>
        <v>Antioquia</v>
      </c>
      <c r="F1095" t="s">
        <v>58</v>
      </c>
      <c r="G1095" t="s">
        <v>59</v>
      </c>
      <c r="H1095" t="s">
        <v>47</v>
      </c>
      <c r="I1095" t="s">
        <v>43</v>
      </c>
      <c r="J1095" t="s">
        <v>27</v>
      </c>
      <c r="K1095" s="2">
        <v>40</v>
      </c>
      <c r="L1095" s="53">
        <v>2585</v>
      </c>
      <c r="M1095" s="53">
        <v>1542</v>
      </c>
      <c r="N1095" s="29">
        <f t="shared" si="108"/>
        <v>4</v>
      </c>
      <c r="O1095" s="30" t="str">
        <f t="shared" si="103"/>
        <v>15</v>
      </c>
      <c r="P1095" s="30" t="str">
        <f t="shared" si="104"/>
        <v>42</v>
      </c>
      <c r="Q1095" s="31">
        <f t="shared" si="105"/>
        <v>942</v>
      </c>
      <c r="R1095" s="31">
        <f t="shared" si="106"/>
        <v>15.7</v>
      </c>
    </row>
    <row r="1096" spans="1:18">
      <c r="A1096" s="1">
        <v>45474</v>
      </c>
      <c r="B1096" s="1" t="str">
        <f t="shared" si="107"/>
        <v>julio</v>
      </c>
      <c r="C1096" t="s">
        <v>38</v>
      </c>
      <c r="D1096" t="s">
        <v>39</v>
      </c>
      <c r="E1096" t="str">
        <f>+VLOOKUP(F1096,'[1]DIVIPOLA MPIO'!$A$5:$B$1125,2,0)</f>
        <v>Antioquia</v>
      </c>
      <c r="F1096" t="s">
        <v>58</v>
      </c>
      <c r="G1096" t="s">
        <v>59</v>
      </c>
      <c r="H1096" t="s">
        <v>48</v>
      </c>
      <c r="I1096" t="s">
        <v>43</v>
      </c>
      <c r="J1096" t="s">
        <v>27</v>
      </c>
      <c r="K1096" s="2">
        <v>24</v>
      </c>
      <c r="L1096" s="53">
        <v>1552</v>
      </c>
      <c r="M1096" s="53">
        <v>954</v>
      </c>
      <c r="N1096" s="29">
        <f t="shared" si="108"/>
        <v>3</v>
      </c>
      <c r="O1096" s="30" t="str">
        <f t="shared" si="103"/>
        <v>95</v>
      </c>
      <c r="P1096" s="30" t="str">
        <f t="shared" si="104"/>
        <v>4</v>
      </c>
      <c r="Q1096" s="31">
        <f t="shared" si="105"/>
        <v>5704</v>
      </c>
      <c r="R1096" s="31">
        <f t="shared" si="106"/>
        <v>95.066666666666663</v>
      </c>
    </row>
    <row r="1097" spans="1:18">
      <c r="A1097" s="1">
        <v>45474</v>
      </c>
      <c r="B1097" s="1" t="str">
        <f t="shared" si="107"/>
        <v>julio</v>
      </c>
      <c r="C1097" t="s">
        <v>38</v>
      </c>
      <c r="D1097" t="s">
        <v>39</v>
      </c>
      <c r="E1097" t="str">
        <f>+VLOOKUP(F1097,'[1]DIVIPOLA MPIO'!$A$5:$B$1125,2,0)</f>
        <v>Antioquia</v>
      </c>
      <c r="F1097" t="s">
        <v>58</v>
      </c>
      <c r="G1097" t="s">
        <v>59</v>
      </c>
      <c r="H1097" t="s">
        <v>49</v>
      </c>
      <c r="I1097" t="s">
        <v>43</v>
      </c>
      <c r="J1097" t="s">
        <v>27</v>
      </c>
      <c r="K1097" s="2">
        <v>30</v>
      </c>
      <c r="L1097" s="53">
        <v>2037</v>
      </c>
      <c r="M1097" s="53">
        <v>1312</v>
      </c>
      <c r="N1097" s="29">
        <f t="shared" si="108"/>
        <v>4</v>
      </c>
      <c r="O1097" s="30" t="str">
        <f t="shared" si="103"/>
        <v>13</v>
      </c>
      <c r="P1097" s="30" t="str">
        <f t="shared" si="104"/>
        <v>12</v>
      </c>
      <c r="Q1097" s="31">
        <f t="shared" si="105"/>
        <v>792</v>
      </c>
      <c r="R1097" s="31">
        <f t="shared" si="106"/>
        <v>13.2</v>
      </c>
    </row>
    <row r="1098" spans="1:18">
      <c r="A1098" s="1">
        <v>45474</v>
      </c>
      <c r="B1098" s="1" t="str">
        <f t="shared" si="107"/>
        <v>julio</v>
      </c>
      <c r="C1098" t="s">
        <v>38</v>
      </c>
      <c r="D1098" t="s">
        <v>39</v>
      </c>
      <c r="E1098" t="str">
        <f>+VLOOKUP(F1098,'[1]DIVIPOLA MPIO'!$A$5:$B$1125,2,0)</f>
        <v>Antioquia</v>
      </c>
      <c r="F1098" t="s">
        <v>58</v>
      </c>
      <c r="G1098" t="s">
        <v>59</v>
      </c>
      <c r="H1098" t="s">
        <v>50</v>
      </c>
      <c r="I1098" t="s">
        <v>43</v>
      </c>
      <c r="J1098" t="s">
        <v>27</v>
      </c>
      <c r="K1098" s="2">
        <v>31</v>
      </c>
      <c r="L1098" s="53">
        <v>2133</v>
      </c>
      <c r="M1098" s="53">
        <v>1424</v>
      </c>
      <c r="N1098" s="29">
        <f t="shared" si="108"/>
        <v>4</v>
      </c>
      <c r="O1098" s="30" t="str">
        <f t="shared" si="103"/>
        <v>14</v>
      </c>
      <c r="P1098" s="30" t="str">
        <f t="shared" si="104"/>
        <v>24</v>
      </c>
      <c r="Q1098" s="31">
        <f t="shared" si="105"/>
        <v>864</v>
      </c>
      <c r="R1098" s="31">
        <f t="shared" si="106"/>
        <v>14.4</v>
      </c>
    </row>
    <row r="1099" spans="1:18">
      <c r="A1099" s="1">
        <v>45474</v>
      </c>
      <c r="B1099" s="1" t="str">
        <f t="shared" si="107"/>
        <v>julio</v>
      </c>
      <c r="C1099" t="s">
        <v>38</v>
      </c>
      <c r="D1099" t="s">
        <v>39</v>
      </c>
      <c r="E1099" t="str">
        <f>+VLOOKUP(F1099,'[1]DIVIPOLA MPIO'!$A$5:$B$1125,2,0)</f>
        <v>Antioquia</v>
      </c>
      <c r="F1099" t="s">
        <v>58</v>
      </c>
      <c r="G1099" t="s">
        <v>59</v>
      </c>
      <c r="H1099" t="s">
        <v>51</v>
      </c>
      <c r="I1099" t="s">
        <v>43</v>
      </c>
      <c r="J1099" t="s">
        <v>27</v>
      </c>
      <c r="K1099" s="2">
        <v>28</v>
      </c>
      <c r="L1099" s="53">
        <v>1845</v>
      </c>
      <c r="M1099" s="53">
        <v>1112</v>
      </c>
      <c r="N1099" s="29">
        <f t="shared" si="108"/>
        <v>4</v>
      </c>
      <c r="O1099" s="30" t="str">
        <f t="shared" si="103"/>
        <v>11</v>
      </c>
      <c r="P1099" s="30" t="str">
        <f t="shared" si="104"/>
        <v>12</v>
      </c>
      <c r="Q1099" s="31">
        <f t="shared" si="105"/>
        <v>672</v>
      </c>
      <c r="R1099" s="31">
        <f t="shared" si="106"/>
        <v>11.2</v>
      </c>
    </row>
    <row r="1100" spans="1:18">
      <c r="A1100" s="1">
        <v>45474</v>
      </c>
      <c r="B1100" s="1" t="str">
        <f t="shared" si="107"/>
        <v>julio</v>
      </c>
      <c r="C1100" t="s">
        <v>38</v>
      </c>
      <c r="D1100" t="s">
        <v>39</v>
      </c>
      <c r="E1100" t="str">
        <f>+VLOOKUP(F1100,'[1]DIVIPOLA MPIO'!$A$5:$B$1125,2,0)</f>
        <v>Antioquia</v>
      </c>
      <c r="F1100" t="s">
        <v>58</v>
      </c>
      <c r="G1100" t="s">
        <v>59</v>
      </c>
      <c r="H1100" t="s">
        <v>52</v>
      </c>
      <c r="I1100" t="s">
        <v>43</v>
      </c>
      <c r="J1100" t="s">
        <v>27</v>
      </c>
      <c r="K1100" s="2">
        <v>40</v>
      </c>
      <c r="L1100" s="53">
        <v>2633</v>
      </c>
      <c r="M1100" s="53">
        <v>1600</v>
      </c>
      <c r="N1100" s="29">
        <f t="shared" si="108"/>
        <v>4</v>
      </c>
      <c r="O1100" s="30" t="str">
        <f t="shared" si="103"/>
        <v>16</v>
      </c>
      <c r="P1100" s="30" t="str">
        <f t="shared" si="104"/>
        <v>00</v>
      </c>
      <c r="Q1100" s="31">
        <f t="shared" si="105"/>
        <v>960</v>
      </c>
      <c r="R1100" s="31">
        <f t="shared" si="106"/>
        <v>16</v>
      </c>
    </row>
    <row r="1101" spans="1:18">
      <c r="A1101" s="1">
        <v>45474</v>
      </c>
      <c r="B1101" s="1" t="str">
        <f t="shared" si="107"/>
        <v>julio</v>
      </c>
      <c r="C1101" t="s">
        <v>60</v>
      </c>
      <c r="D1101" t="s">
        <v>61</v>
      </c>
      <c r="E1101" t="str">
        <f>+VLOOKUP(F1101,'[1]DIVIPOLA MPIO'!$A$5:$B$1125,2,0)</f>
        <v>Cesar</v>
      </c>
      <c r="F1101" t="s">
        <v>62</v>
      </c>
      <c r="G1101" t="s">
        <v>63</v>
      </c>
      <c r="H1101" t="s">
        <v>64</v>
      </c>
      <c r="I1101" t="s">
        <v>15</v>
      </c>
      <c r="J1101" t="s">
        <v>65</v>
      </c>
      <c r="K1101" s="2">
        <v>48</v>
      </c>
      <c r="L1101" s="53">
        <v>794</v>
      </c>
      <c r="M1101" s="53">
        <v>21</v>
      </c>
      <c r="N1101" s="29">
        <f t="shared" si="108"/>
        <v>2</v>
      </c>
      <c r="O1101" s="30" t="str">
        <f t="shared" si="103"/>
        <v>21</v>
      </c>
      <c r="P1101" s="30">
        <f t="shared" si="104"/>
        <v>0</v>
      </c>
      <c r="Q1101" s="31">
        <f t="shared" si="105"/>
        <v>1260</v>
      </c>
      <c r="R1101" s="31">
        <f t="shared" si="106"/>
        <v>21</v>
      </c>
    </row>
    <row r="1102" spans="1:18">
      <c r="A1102" s="1">
        <v>45474</v>
      </c>
      <c r="B1102" s="1" t="str">
        <f t="shared" si="107"/>
        <v>julio</v>
      </c>
      <c r="C1102" t="s">
        <v>66</v>
      </c>
      <c r="D1102" t="s">
        <v>67</v>
      </c>
      <c r="E1102" t="str">
        <f>+VLOOKUP(F1102,'[1]DIVIPOLA MPIO'!$A$5:$B$1125,2,0)</f>
        <v>Antioquia</v>
      </c>
      <c r="F1102" t="s">
        <v>68</v>
      </c>
      <c r="G1102" t="s">
        <v>257</v>
      </c>
      <c r="H1102" t="s">
        <v>70</v>
      </c>
      <c r="I1102" t="s">
        <v>43</v>
      </c>
      <c r="J1102" t="s">
        <v>27</v>
      </c>
      <c r="K1102" s="2">
        <v>9</v>
      </c>
      <c r="L1102" s="53">
        <v>522</v>
      </c>
      <c r="M1102" s="53">
        <v>336</v>
      </c>
      <c r="N1102" s="29">
        <f t="shared" si="108"/>
        <v>3</v>
      </c>
      <c r="O1102" s="30" t="str">
        <f t="shared" si="103"/>
        <v>33</v>
      </c>
      <c r="P1102" s="30" t="str">
        <f t="shared" si="104"/>
        <v>6</v>
      </c>
      <c r="Q1102" s="31">
        <f t="shared" si="105"/>
        <v>1986</v>
      </c>
      <c r="R1102" s="31">
        <f t="shared" si="106"/>
        <v>33.1</v>
      </c>
    </row>
    <row r="1103" spans="1:18">
      <c r="A1103" s="1">
        <v>45474</v>
      </c>
      <c r="B1103" s="1" t="str">
        <f t="shared" si="107"/>
        <v>julio</v>
      </c>
      <c r="C1103" t="s">
        <v>66</v>
      </c>
      <c r="D1103" t="s">
        <v>67</v>
      </c>
      <c r="E1103" t="str">
        <f>+VLOOKUP(F1103,'[1]DIVIPOLA MPIO'!$A$5:$B$1125,2,0)</f>
        <v>Antioquia</v>
      </c>
      <c r="F1103" t="s">
        <v>68</v>
      </c>
      <c r="G1103" t="s">
        <v>257</v>
      </c>
      <c r="H1103" t="s">
        <v>71</v>
      </c>
      <c r="I1103" t="s">
        <v>43</v>
      </c>
      <c r="J1103" t="s">
        <v>27</v>
      </c>
      <c r="K1103" s="2">
        <v>151</v>
      </c>
      <c r="L1103" s="53">
        <v>8521</v>
      </c>
      <c r="M1103" s="53">
        <v>6012</v>
      </c>
      <c r="N1103" s="29">
        <f t="shared" si="108"/>
        <v>4</v>
      </c>
      <c r="O1103" s="30" t="str">
        <f t="shared" ref="O1103:O1166" si="109">IF(N1103="1",$M1103,IF(N1103=2,LEFT($M1103,2),LEFT($M1103,2)))</f>
        <v>60</v>
      </c>
      <c r="P1103" s="30" t="str">
        <f t="shared" ref="P1103:P1166" si="110">IF(N1103&lt;=2,0,MID($M1103,3,3))</f>
        <v>12</v>
      </c>
      <c r="Q1103" s="31">
        <f t="shared" ref="Q1103:Q1166" si="111">(O1103*60)+P1103</f>
        <v>3612</v>
      </c>
      <c r="R1103" s="31">
        <f t="shared" ref="R1103:R1166" si="112">+Q1103/60</f>
        <v>60.2</v>
      </c>
    </row>
    <row r="1104" spans="1:18">
      <c r="A1104" s="1">
        <v>45474</v>
      </c>
      <c r="B1104" s="1" t="str">
        <f t="shared" si="107"/>
        <v>julio</v>
      </c>
      <c r="C1104" t="s">
        <v>66</v>
      </c>
      <c r="D1104" t="s">
        <v>67</v>
      </c>
      <c r="E1104" t="str">
        <f>+VLOOKUP(F1104,'[1]DIVIPOLA MPIO'!$A$5:$B$1125,2,0)</f>
        <v>Antioquia</v>
      </c>
      <c r="F1104" t="s">
        <v>68</v>
      </c>
      <c r="G1104" t="s">
        <v>257</v>
      </c>
      <c r="H1104" t="s">
        <v>72</v>
      </c>
      <c r="I1104" t="s">
        <v>43</v>
      </c>
      <c r="J1104" t="s">
        <v>27</v>
      </c>
      <c r="K1104" s="2">
        <v>143</v>
      </c>
      <c r="L1104" s="53">
        <v>8091</v>
      </c>
      <c r="M1104" s="53">
        <v>6612</v>
      </c>
      <c r="N1104" s="29">
        <f t="shared" si="108"/>
        <v>4</v>
      </c>
      <c r="O1104" s="30" t="str">
        <f t="shared" si="109"/>
        <v>66</v>
      </c>
      <c r="P1104" s="30" t="str">
        <f t="shared" si="110"/>
        <v>12</v>
      </c>
      <c r="Q1104" s="31">
        <f t="shared" si="111"/>
        <v>3972</v>
      </c>
      <c r="R1104" s="31">
        <f t="shared" si="112"/>
        <v>66.2</v>
      </c>
    </row>
    <row r="1105" spans="1:18">
      <c r="A1105" s="1">
        <v>45474</v>
      </c>
      <c r="B1105" s="1" t="str">
        <f t="shared" si="107"/>
        <v>julio</v>
      </c>
      <c r="C1105" t="s">
        <v>66</v>
      </c>
      <c r="D1105" t="s">
        <v>67</v>
      </c>
      <c r="E1105" t="str">
        <f>+VLOOKUP(F1105,'[1]DIVIPOLA MPIO'!$A$5:$B$1125,2,0)</f>
        <v>Antioquia</v>
      </c>
      <c r="F1105" t="s">
        <v>68</v>
      </c>
      <c r="G1105" t="s">
        <v>257</v>
      </c>
      <c r="H1105" t="s">
        <v>73</v>
      </c>
      <c r="I1105" t="s">
        <v>43</v>
      </c>
      <c r="J1105" t="s">
        <v>27</v>
      </c>
      <c r="K1105" s="2">
        <v>131</v>
      </c>
      <c r="L1105" s="53">
        <v>7561</v>
      </c>
      <c r="M1105" s="53">
        <v>65</v>
      </c>
      <c r="N1105" s="29">
        <f t="shared" si="108"/>
        <v>2</v>
      </c>
      <c r="O1105" s="30" t="str">
        <f t="shared" si="109"/>
        <v>65</v>
      </c>
      <c r="P1105" s="30">
        <f t="shared" si="110"/>
        <v>0</v>
      </c>
      <c r="Q1105" s="31">
        <f t="shared" si="111"/>
        <v>3900</v>
      </c>
      <c r="R1105" s="31">
        <f t="shared" si="112"/>
        <v>65</v>
      </c>
    </row>
    <row r="1106" spans="1:18">
      <c r="A1106" s="1">
        <v>45474</v>
      </c>
      <c r="B1106" s="1" t="str">
        <f t="shared" si="107"/>
        <v>julio</v>
      </c>
      <c r="C1106" t="s">
        <v>66</v>
      </c>
      <c r="D1106" t="s">
        <v>67</v>
      </c>
      <c r="E1106" t="str">
        <f>+VLOOKUP(F1106,'[1]DIVIPOLA MPIO'!$A$5:$B$1125,2,0)</f>
        <v>Antioquia</v>
      </c>
      <c r="F1106" t="s">
        <v>68</v>
      </c>
      <c r="G1106" t="s">
        <v>257</v>
      </c>
      <c r="H1106" t="s">
        <v>75</v>
      </c>
      <c r="I1106" t="s">
        <v>43</v>
      </c>
      <c r="J1106" t="s">
        <v>27</v>
      </c>
      <c r="K1106" s="2">
        <v>145</v>
      </c>
      <c r="L1106" s="53">
        <v>7875</v>
      </c>
      <c r="M1106" s="53">
        <v>61</v>
      </c>
      <c r="N1106" s="29">
        <f t="shared" si="108"/>
        <v>2</v>
      </c>
      <c r="O1106" s="30" t="str">
        <f t="shared" si="109"/>
        <v>61</v>
      </c>
      <c r="P1106" s="30">
        <f t="shared" si="110"/>
        <v>0</v>
      </c>
      <c r="Q1106" s="31">
        <f t="shared" si="111"/>
        <v>3660</v>
      </c>
      <c r="R1106" s="31">
        <f t="shared" si="112"/>
        <v>61</v>
      </c>
    </row>
    <row r="1107" spans="1:18">
      <c r="A1107" s="1">
        <v>45474</v>
      </c>
      <c r="B1107" s="1" t="str">
        <f t="shared" si="107"/>
        <v>julio</v>
      </c>
      <c r="C1107" t="s">
        <v>76</v>
      </c>
      <c r="D1107" t="s">
        <v>77</v>
      </c>
      <c r="E1107" t="str">
        <f>+VLOOKUP(F1107,'[1]DIVIPOLA MPIO'!$A$5:$B$1125,2,0)</f>
        <v>Meta</v>
      </c>
      <c r="F1107" t="s">
        <v>78</v>
      </c>
      <c r="G1107" t="s">
        <v>79</v>
      </c>
      <c r="H1107" t="s">
        <v>80</v>
      </c>
      <c r="I1107" t="s">
        <v>15</v>
      </c>
      <c r="J1107" t="s">
        <v>16</v>
      </c>
      <c r="K1107" s="2">
        <v>24</v>
      </c>
      <c r="L1107" s="53">
        <v>326</v>
      </c>
      <c r="M1107" s="53">
        <v>920</v>
      </c>
      <c r="N1107" s="29">
        <f t="shared" si="108"/>
        <v>3</v>
      </c>
      <c r="O1107" s="30" t="str">
        <f t="shared" si="109"/>
        <v>92</v>
      </c>
      <c r="P1107" s="30" t="str">
        <f t="shared" si="110"/>
        <v>0</v>
      </c>
      <c r="Q1107" s="31">
        <f t="shared" si="111"/>
        <v>5520</v>
      </c>
      <c r="R1107" s="31">
        <f t="shared" si="112"/>
        <v>92</v>
      </c>
    </row>
    <row r="1108" spans="1:18">
      <c r="A1108" s="1">
        <v>45474</v>
      </c>
      <c r="B1108" s="1" t="str">
        <f t="shared" si="107"/>
        <v>julio</v>
      </c>
      <c r="C1108" t="s">
        <v>76</v>
      </c>
      <c r="D1108" t="s">
        <v>77</v>
      </c>
      <c r="E1108" t="str">
        <f>+VLOOKUP(F1108,'[1]DIVIPOLA MPIO'!$A$5:$B$1125,2,0)</f>
        <v>Meta</v>
      </c>
      <c r="F1108" t="s">
        <v>78</v>
      </c>
      <c r="G1108" t="s">
        <v>79</v>
      </c>
      <c r="H1108" t="s">
        <v>80</v>
      </c>
      <c r="I1108" t="s">
        <v>15</v>
      </c>
      <c r="J1108" t="s">
        <v>123</v>
      </c>
      <c r="K1108" s="2">
        <v>3</v>
      </c>
      <c r="L1108" s="53">
        <v>39</v>
      </c>
      <c r="M1108" s="53">
        <v>110</v>
      </c>
      <c r="N1108" s="29">
        <f t="shared" si="108"/>
        <v>3</v>
      </c>
      <c r="O1108" s="30" t="str">
        <f t="shared" si="109"/>
        <v>11</v>
      </c>
      <c r="P1108" s="30" t="str">
        <f t="shared" si="110"/>
        <v>0</v>
      </c>
      <c r="Q1108" s="31">
        <f t="shared" si="111"/>
        <v>660</v>
      </c>
      <c r="R1108" s="31">
        <f t="shared" si="112"/>
        <v>11</v>
      </c>
    </row>
    <row r="1109" spans="1:18">
      <c r="A1109" s="1">
        <v>45474</v>
      </c>
      <c r="B1109" s="1" t="str">
        <f t="shared" si="107"/>
        <v>julio</v>
      </c>
      <c r="C1109" t="s">
        <v>76</v>
      </c>
      <c r="D1109" t="s">
        <v>77</v>
      </c>
      <c r="E1109" t="str">
        <f>+VLOOKUP(F1109,'[1]DIVIPOLA MPIO'!$A$5:$B$1125,2,0)</f>
        <v>Meta</v>
      </c>
      <c r="F1109" t="s">
        <v>78</v>
      </c>
      <c r="G1109" t="s">
        <v>79</v>
      </c>
      <c r="H1109" t="s">
        <v>80</v>
      </c>
      <c r="I1109" t="s">
        <v>15</v>
      </c>
      <c r="J1109" t="s">
        <v>412</v>
      </c>
      <c r="K1109" s="2">
        <v>65</v>
      </c>
      <c r="L1109" s="53">
        <v>687</v>
      </c>
      <c r="M1109" s="53">
        <v>1718</v>
      </c>
      <c r="N1109" s="29">
        <f t="shared" si="108"/>
        <v>4</v>
      </c>
      <c r="O1109" s="30" t="str">
        <f t="shared" si="109"/>
        <v>17</v>
      </c>
      <c r="P1109" s="30" t="str">
        <f t="shared" si="110"/>
        <v>18</v>
      </c>
      <c r="Q1109" s="31">
        <f t="shared" si="111"/>
        <v>1038</v>
      </c>
      <c r="R1109" s="31">
        <f t="shared" si="112"/>
        <v>17.3</v>
      </c>
    </row>
    <row r="1110" spans="1:18">
      <c r="A1110" s="1">
        <v>45474</v>
      </c>
      <c r="B1110" s="1" t="str">
        <f t="shared" si="107"/>
        <v>julio</v>
      </c>
      <c r="C1110" t="s">
        <v>76</v>
      </c>
      <c r="D1110" t="s">
        <v>77</v>
      </c>
      <c r="E1110" t="str">
        <f>+VLOOKUP(F1110,'[1]DIVIPOLA MPIO'!$A$5:$B$1125,2,0)</f>
        <v>Meta</v>
      </c>
      <c r="F1110" t="s">
        <v>78</v>
      </c>
      <c r="G1110" t="s">
        <v>79</v>
      </c>
      <c r="H1110" t="s">
        <v>80</v>
      </c>
      <c r="I1110" t="s">
        <v>15</v>
      </c>
      <c r="J1110" t="s">
        <v>81</v>
      </c>
      <c r="K1110" s="2">
        <v>21</v>
      </c>
      <c r="L1110" s="53">
        <v>209</v>
      </c>
      <c r="M1110" s="53">
        <v>810</v>
      </c>
      <c r="N1110" s="29">
        <f t="shared" si="108"/>
        <v>3</v>
      </c>
      <c r="O1110" s="30" t="str">
        <f t="shared" si="109"/>
        <v>81</v>
      </c>
      <c r="P1110" s="30" t="str">
        <f t="shared" si="110"/>
        <v>0</v>
      </c>
      <c r="Q1110" s="31">
        <f t="shared" si="111"/>
        <v>4860</v>
      </c>
      <c r="R1110" s="31">
        <f t="shared" si="112"/>
        <v>81</v>
      </c>
    </row>
    <row r="1111" spans="1:18">
      <c r="A1111" s="1">
        <v>45474</v>
      </c>
      <c r="B1111" s="1" t="str">
        <f t="shared" si="107"/>
        <v>julio</v>
      </c>
      <c r="C1111" t="s">
        <v>82</v>
      </c>
      <c r="D1111" t="s">
        <v>83</v>
      </c>
      <c r="E1111" t="str">
        <f>+VLOOKUP(F1111,'[1]DIVIPOLA MPIO'!$A$5:$B$1125,2,0)</f>
        <v>Meta</v>
      </c>
      <c r="F1111" t="s">
        <v>456</v>
      </c>
      <c r="G1111" t="s">
        <v>85</v>
      </c>
      <c r="H1111" t="s">
        <v>258</v>
      </c>
      <c r="I1111" t="s">
        <v>15</v>
      </c>
      <c r="J1111" t="s">
        <v>16</v>
      </c>
      <c r="K1111" s="2">
        <v>17</v>
      </c>
      <c r="L1111" s="53">
        <v>2145</v>
      </c>
      <c r="M1111" s="53">
        <v>7130</v>
      </c>
      <c r="N1111" s="29">
        <f t="shared" si="108"/>
        <v>4</v>
      </c>
      <c r="O1111" s="30" t="str">
        <f t="shared" si="109"/>
        <v>71</v>
      </c>
      <c r="P1111" s="30" t="str">
        <f t="shared" si="110"/>
        <v>30</v>
      </c>
      <c r="Q1111" s="31">
        <f t="shared" si="111"/>
        <v>4290</v>
      </c>
      <c r="R1111" s="31">
        <f t="shared" si="112"/>
        <v>71.5</v>
      </c>
    </row>
    <row r="1112" spans="1:18">
      <c r="A1112" s="1">
        <v>45474</v>
      </c>
      <c r="B1112" s="1" t="str">
        <f t="shared" si="107"/>
        <v>julio</v>
      </c>
      <c r="C1112" t="s">
        <v>82</v>
      </c>
      <c r="D1112" t="s">
        <v>83</v>
      </c>
      <c r="E1112" t="str">
        <f>+VLOOKUP(F1112,'[1]DIVIPOLA MPIO'!$A$5:$B$1125,2,0)</f>
        <v>Meta</v>
      </c>
      <c r="F1112" t="s">
        <v>456</v>
      </c>
      <c r="G1112" t="s">
        <v>85</v>
      </c>
      <c r="H1112" t="s">
        <v>259</v>
      </c>
      <c r="I1112" t="s">
        <v>15</v>
      </c>
      <c r="J1112" t="s">
        <v>16</v>
      </c>
      <c r="K1112" s="2">
        <v>11</v>
      </c>
      <c r="L1112" s="53">
        <v>570</v>
      </c>
      <c r="M1112" s="53">
        <v>19</v>
      </c>
      <c r="N1112" s="29">
        <f t="shared" si="108"/>
        <v>2</v>
      </c>
      <c r="O1112" s="30" t="str">
        <f t="shared" si="109"/>
        <v>19</v>
      </c>
      <c r="P1112" s="30">
        <f t="shared" si="110"/>
        <v>0</v>
      </c>
      <c r="Q1112" s="31">
        <f t="shared" si="111"/>
        <v>1140</v>
      </c>
      <c r="R1112" s="31">
        <f t="shared" si="112"/>
        <v>19</v>
      </c>
    </row>
    <row r="1113" spans="1:18">
      <c r="A1113" s="1">
        <v>45474</v>
      </c>
      <c r="B1113" s="1" t="str">
        <f t="shared" si="107"/>
        <v>julio</v>
      </c>
      <c r="C1113" t="s">
        <v>82</v>
      </c>
      <c r="D1113" t="s">
        <v>83</v>
      </c>
      <c r="E1113" t="str">
        <f>+VLOOKUP(F1113,'[1]DIVIPOLA MPIO'!$A$5:$B$1125,2,0)</f>
        <v>Meta</v>
      </c>
      <c r="F1113" t="s">
        <v>456</v>
      </c>
      <c r="G1113" t="s">
        <v>85</v>
      </c>
      <c r="H1113" t="s">
        <v>343</v>
      </c>
      <c r="I1113" t="s">
        <v>15</v>
      </c>
      <c r="J1113" t="s">
        <v>16</v>
      </c>
      <c r="K1113" s="2">
        <v>16</v>
      </c>
      <c r="L1113" s="53">
        <v>2085</v>
      </c>
      <c r="M1113" s="53">
        <v>6930</v>
      </c>
      <c r="N1113" s="29">
        <f t="shared" si="108"/>
        <v>4</v>
      </c>
      <c r="O1113" s="30" t="str">
        <f t="shared" si="109"/>
        <v>69</v>
      </c>
      <c r="P1113" s="30" t="str">
        <f t="shared" si="110"/>
        <v>30</v>
      </c>
      <c r="Q1113" s="31">
        <f t="shared" si="111"/>
        <v>4170</v>
      </c>
      <c r="R1113" s="31">
        <f t="shared" si="112"/>
        <v>69.5</v>
      </c>
    </row>
    <row r="1114" spans="1:18">
      <c r="A1114" s="1">
        <v>45474</v>
      </c>
      <c r="B1114" s="1" t="str">
        <f t="shared" si="107"/>
        <v>julio</v>
      </c>
      <c r="C1114" t="s">
        <v>82</v>
      </c>
      <c r="D1114" t="s">
        <v>83</v>
      </c>
      <c r="E1114" t="str">
        <f>+VLOOKUP(F1114,'[1]DIVIPOLA MPIO'!$A$5:$B$1125,2,0)</f>
        <v>Meta</v>
      </c>
      <c r="F1114" t="s">
        <v>456</v>
      </c>
      <c r="G1114" t="s">
        <v>85</v>
      </c>
      <c r="H1114" t="s">
        <v>344</v>
      </c>
      <c r="I1114" t="s">
        <v>15</v>
      </c>
      <c r="J1114" t="s">
        <v>16</v>
      </c>
      <c r="K1114" s="2">
        <v>17</v>
      </c>
      <c r="L1114" s="53">
        <v>2145</v>
      </c>
      <c r="M1114" s="53">
        <v>7130</v>
      </c>
      <c r="N1114" s="29">
        <f t="shared" si="108"/>
        <v>4</v>
      </c>
      <c r="O1114" s="30" t="str">
        <f t="shared" si="109"/>
        <v>71</v>
      </c>
      <c r="P1114" s="30" t="str">
        <f t="shared" si="110"/>
        <v>30</v>
      </c>
      <c r="Q1114" s="31">
        <f t="shared" si="111"/>
        <v>4290</v>
      </c>
      <c r="R1114" s="31">
        <f t="shared" si="112"/>
        <v>71.5</v>
      </c>
    </row>
    <row r="1115" spans="1:18">
      <c r="A1115" s="1">
        <v>45474</v>
      </c>
      <c r="B1115" s="1" t="str">
        <f t="shared" si="107"/>
        <v>julio</v>
      </c>
      <c r="C1115" t="s">
        <v>82</v>
      </c>
      <c r="D1115" t="s">
        <v>83</v>
      </c>
      <c r="E1115" t="str">
        <f>+VLOOKUP(F1115,'[1]DIVIPOLA MPIO'!$A$5:$B$1125,2,0)</f>
        <v>Meta</v>
      </c>
      <c r="F1115" t="s">
        <v>456</v>
      </c>
      <c r="G1115" t="s">
        <v>85</v>
      </c>
      <c r="H1115" t="s">
        <v>86</v>
      </c>
      <c r="I1115" t="s">
        <v>15</v>
      </c>
      <c r="J1115" t="s">
        <v>16</v>
      </c>
      <c r="K1115" s="2">
        <v>20</v>
      </c>
      <c r="L1115" s="53">
        <v>2075</v>
      </c>
      <c r="M1115" s="53">
        <v>6910</v>
      </c>
      <c r="N1115" s="29">
        <f t="shared" si="108"/>
        <v>4</v>
      </c>
      <c r="O1115" s="30" t="str">
        <f t="shared" si="109"/>
        <v>69</v>
      </c>
      <c r="P1115" s="30" t="str">
        <f t="shared" si="110"/>
        <v>10</v>
      </c>
      <c r="Q1115" s="31">
        <f t="shared" si="111"/>
        <v>4150</v>
      </c>
      <c r="R1115" s="31">
        <f t="shared" si="112"/>
        <v>69.166666666666671</v>
      </c>
    </row>
    <row r="1116" spans="1:18">
      <c r="A1116" s="1">
        <v>45474</v>
      </c>
      <c r="B1116" s="1" t="str">
        <f t="shared" si="107"/>
        <v>julio</v>
      </c>
      <c r="C1116" t="s">
        <v>87</v>
      </c>
      <c r="D1116" t="s">
        <v>88</v>
      </c>
      <c r="E1116" t="str">
        <f>+VLOOKUP(F1116,'[1]DIVIPOLA MPIO'!$A$5:$B$1125,2,0)</f>
        <v>Casanare</v>
      </c>
      <c r="F1116" t="s">
        <v>503</v>
      </c>
      <c r="G1116" t="s">
        <v>504</v>
      </c>
      <c r="H1116" t="s">
        <v>91</v>
      </c>
      <c r="I1116" t="s">
        <v>92</v>
      </c>
      <c r="J1116" t="s">
        <v>16</v>
      </c>
      <c r="K1116" s="2">
        <v>160</v>
      </c>
      <c r="L1116" s="53">
        <v>3566</v>
      </c>
      <c r="M1116" s="53">
        <v>3624</v>
      </c>
      <c r="N1116" s="29">
        <f t="shared" si="108"/>
        <v>4</v>
      </c>
      <c r="O1116" s="30" t="str">
        <f t="shared" si="109"/>
        <v>36</v>
      </c>
      <c r="P1116" s="30" t="str">
        <f t="shared" si="110"/>
        <v>24</v>
      </c>
      <c r="Q1116" s="31">
        <f t="shared" si="111"/>
        <v>2184</v>
      </c>
      <c r="R1116" s="31">
        <f t="shared" si="112"/>
        <v>36.4</v>
      </c>
    </row>
    <row r="1117" spans="1:18">
      <c r="A1117" s="1">
        <v>45474</v>
      </c>
      <c r="B1117" s="1" t="str">
        <f t="shared" si="107"/>
        <v>julio</v>
      </c>
      <c r="C1117" t="s">
        <v>260</v>
      </c>
      <c r="D1117" t="s">
        <v>261</v>
      </c>
      <c r="E1117" t="str">
        <f>+VLOOKUP(F1117,'[1]DIVIPOLA MPIO'!$A$5:$B$1125,2,0)</f>
        <v>Magdalena</v>
      </c>
      <c r="F1117" t="s">
        <v>467</v>
      </c>
      <c r="G1117" t="s">
        <v>505</v>
      </c>
      <c r="H1117" t="s">
        <v>263</v>
      </c>
      <c r="I1117" t="s">
        <v>264</v>
      </c>
      <c r="J1117" t="s">
        <v>27</v>
      </c>
      <c r="K1117" s="2">
        <v>55</v>
      </c>
      <c r="L1117" s="53">
        <v>3020.59</v>
      </c>
      <c r="M1117" s="53">
        <v>5018</v>
      </c>
      <c r="N1117" s="29">
        <f t="shared" si="108"/>
        <v>4</v>
      </c>
      <c r="O1117" s="30" t="str">
        <f t="shared" si="109"/>
        <v>50</v>
      </c>
      <c r="P1117" s="30" t="str">
        <f t="shared" si="110"/>
        <v>18</v>
      </c>
      <c r="Q1117" s="31">
        <f t="shared" si="111"/>
        <v>3018</v>
      </c>
      <c r="R1117" s="31">
        <f t="shared" si="112"/>
        <v>50.3</v>
      </c>
    </row>
    <row r="1118" spans="1:18">
      <c r="A1118" s="1">
        <v>45474</v>
      </c>
      <c r="B1118" s="1" t="str">
        <f t="shared" si="107"/>
        <v>julio</v>
      </c>
      <c r="C1118" t="s">
        <v>260</v>
      </c>
      <c r="D1118" t="s">
        <v>261</v>
      </c>
      <c r="E1118" t="str">
        <f>+VLOOKUP(F1118,'[1]DIVIPOLA MPIO'!$A$5:$B$1125,2,0)</f>
        <v>Magdalena</v>
      </c>
      <c r="F1118" t="s">
        <v>467</v>
      </c>
      <c r="G1118" t="s">
        <v>505</v>
      </c>
      <c r="H1118" t="s">
        <v>268</v>
      </c>
      <c r="I1118" t="s">
        <v>264</v>
      </c>
      <c r="J1118" t="s">
        <v>27</v>
      </c>
      <c r="K1118" s="2">
        <v>36</v>
      </c>
      <c r="L1118" s="53">
        <v>2519.21</v>
      </c>
      <c r="M1118" s="53">
        <v>3422</v>
      </c>
      <c r="N1118" s="29">
        <f t="shared" si="108"/>
        <v>4</v>
      </c>
      <c r="O1118" s="30" t="str">
        <f t="shared" si="109"/>
        <v>34</v>
      </c>
      <c r="P1118" s="30" t="str">
        <f t="shared" si="110"/>
        <v>22</v>
      </c>
      <c r="Q1118" s="31">
        <f t="shared" si="111"/>
        <v>2062</v>
      </c>
      <c r="R1118" s="31">
        <f t="shared" si="112"/>
        <v>34.366666666666667</v>
      </c>
    </row>
    <row r="1119" spans="1:18">
      <c r="A1119" s="1">
        <v>45474</v>
      </c>
      <c r="B1119" s="1" t="str">
        <f t="shared" si="107"/>
        <v>julio</v>
      </c>
      <c r="C1119" t="s">
        <v>260</v>
      </c>
      <c r="D1119" t="s">
        <v>261</v>
      </c>
      <c r="E1119" t="str">
        <f>+VLOOKUP(F1119,'[1]DIVIPOLA MPIO'!$A$5:$B$1125,2,0)</f>
        <v>Magdalena</v>
      </c>
      <c r="F1119" t="s">
        <v>467</v>
      </c>
      <c r="G1119" t="s">
        <v>505</v>
      </c>
      <c r="H1119" t="s">
        <v>271</v>
      </c>
      <c r="I1119" t="s">
        <v>264</v>
      </c>
      <c r="J1119" t="s">
        <v>27</v>
      </c>
      <c r="K1119" s="2">
        <v>48</v>
      </c>
      <c r="L1119" s="53">
        <v>2591.7399999999998</v>
      </c>
      <c r="M1119" s="53">
        <v>4408</v>
      </c>
      <c r="N1119" s="29">
        <f t="shared" si="108"/>
        <v>4</v>
      </c>
      <c r="O1119" s="30" t="str">
        <f t="shared" si="109"/>
        <v>44</v>
      </c>
      <c r="P1119" s="30" t="str">
        <f t="shared" si="110"/>
        <v>08</v>
      </c>
      <c r="Q1119" s="31">
        <f t="shared" si="111"/>
        <v>2648</v>
      </c>
      <c r="R1119" s="31">
        <f t="shared" si="112"/>
        <v>44.133333333333333</v>
      </c>
    </row>
    <row r="1120" spans="1:18">
      <c r="A1120" s="1">
        <v>45474</v>
      </c>
      <c r="B1120" s="1" t="str">
        <f t="shared" si="107"/>
        <v>julio</v>
      </c>
      <c r="C1120" t="s">
        <v>260</v>
      </c>
      <c r="D1120" t="s">
        <v>261</v>
      </c>
      <c r="E1120" t="str">
        <f>+VLOOKUP(F1120,'[1]DIVIPOLA MPIO'!$A$5:$B$1125,2,0)</f>
        <v>Magdalena</v>
      </c>
      <c r="F1120" t="s">
        <v>467</v>
      </c>
      <c r="G1120" t="s">
        <v>505</v>
      </c>
      <c r="H1120" t="s">
        <v>273</v>
      </c>
      <c r="I1120" t="s">
        <v>264</v>
      </c>
      <c r="J1120" t="s">
        <v>27</v>
      </c>
      <c r="K1120" s="2">
        <v>46</v>
      </c>
      <c r="L1120" s="53">
        <v>4159.91</v>
      </c>
      <c r="M1120" s="53">
        <v>4320</v>
      </c>
      <c r="N1120" s="29">
        <f t="shared" si="108"/>
        <v>4</v>
      </c>
      <c r="O1120" s="30" t="str">
        <f t="shared" si="109"/>
        <v>43</v>
      </c>
      <c r="P1120" s="30" t="str">
        <f t="shared" si="110"/>
        <v>20</v>
      </c>
      <c r="Q1120" s="31">
        <f t="shared" si="111"/>
        <v>2600</v>
      </c>
      <c r="R1120" s="31">
        <f t="shared" si="112"/>
        <v>43.333333333333336</v>
      </c>
    </row>
    <row r="1121" spans="1:18">
      <c r="A1121" s="1">
        <v>45474</v>
      </c>
      <c r="B1121" s="1" t="str">
        <f t="shared" si="107"/>
        <v>julio</v>
      </c>
      <c r="C1121" t="s">
        <v>93</v>
      </c>
      <c r="D1121" t="s">
        <v>94</v>
      </c>
      <c r="E1121" t="str">
        <f>+VLOOKUP(F1121,'[1]DIVIPOLA MPIO'!$A$5:$B$1125,2,0)</f>
        <v>Valle del Cauca</v>
      </c>
      <c r="F1121" t="s">
        <v>95</v>
      </c>
      <c r="G1121" t="s">
        <v>96</v>
      </c>
      <c r="H1121" t="s">
        <v>97</v>
      </c>
      <c r="I1121" t="s">
        <v>92</v>
      </c>
      <c r="J1121" t="s">
        <v>411</v>
      </c>
      <c r="K1121" s="2">
        <v>1</v>
      </c>
      <c r="L1121" s="53">
        <v>30</v>
      </c>
      <c r="M1121" s="53">
        <v>1</v>
      </c>
      <c r="N1121" s="29">
        <f t="shared" si="108"/>
        <v>1</v>
      </c>
      <c r="O1121" s="30" t="str">
        <f t="shared" si="109"/>
        <v>1</v>
      </c>
      <c r="P1121" s="30">
        <f t="shared" si="110"/>
        <v>0</v>
      </c>
      <c r="Q1121" s="31">
        <f t="shared" si="111"/>
        <v>60</v>
      </c>
      <c r="R1121" s="31">
        <f t="shared" si="112"/>
        <v>1</v>
      </c>
    </row>
    <row r="1122" spans="1:18">
      <c r="A1122" s="1">
        <v>45474</v>
      </c>
      <c r="B1122" s="1" t="str">
        <f t="shared" si="107"/>
        <v>julio</v>
      </c>
      <c r="C1122" t="s">
        <v>93</v>
      </c>
      <c r="D1122" t="s">
        <v>94</v>
      </c>
      <c r="E1122" t="str">
        <f>+VLOOKUP(F1122,'[1]DIVIPOLA MPIO'!$A$5:$B$1125,2,0)</f>
        <v>Valle del Cauca</v>
      </c>
      <c r="F1122" t="s">
        <v>95</v>
      </c>
      <c r="G1122" t="s">
        <v>96</v>
      </c>
      <c r="H1122" t="s">
        <v>97</v>
      </c>
      <c r="I1122" t="s">
        <v>92</v>
      </c>
      <c r="J1122" t="s">
        <v>123</v>
      </c>
      <c r="K1122" s="2">
        <v>2</v>
      </c>
      <c r="L1122" s="53">
        <v>34</v>
      </c>
      <c r="M1122" s="53">
        <v>118</v>
      </c>
      <c r="N1122" s="29">
        <f t="shared" si="108"/>
        <v>3</v>
      </c>
      <c r="O1122" s="30" t="str">
        <f t="shared" si="109"/>
        <v>11</v>
      </c>
      <c r="P1122" s="30" t="str">
        <f t="shared" si="110"/>
        <v>8</v>
      </c>
      <c r="Q1122" s="31">
        <f t="shared" si="111"/>
        <v>668</v>
      </c>
      <c r="R1122" s="31">
        <f t="shared" si="112"/>
        <v>11.133333333333333</v>
      </c>
    </row>
    <row r="1123" spans="1:18">
      <c r="A1123" s="1">
        <v>45474</v>
      </c>
      <c r="B1123" s="1" t="str">
        <f t="shared" si="107"/>
        <v>julio</v>
      </c>
      <c r="C1123" t="s">
        <v>93</v>
      </c>
      <c r="D1123" t="s">
        <v>94</v>
      </c>
      <c r="E1123" t="str">
        <f>+VLOOKUP(F1123,'[1]DIVIPOLA MPIO'!$A$5:$B$1125,2,0)</f>
        <v>Valle del Cauca</v>
      </c>
      <c r="F1123" t="s">
        <v>95</v>
      </c>
      <c r="G1123" t="s">
        <v>96</v>
      </c>
      <c r="H1123" t="s">
        <v>97</v>
      </c>
      <c r="I1123" t="s">
        <v>92</v>
      </c>
      <c r="J1123" t="s">
        <v>98</v>
      </c>
      <c r="K1123" s="2">
        <v>27</v>
      </c>
      <c r="L1123" s="53">
        <v>414</v>
      </c>
      <c r="M1123" s="53">
        <v>12</v>
      </c>
      <c r="N1123" s="29">
        <f t="shared" si="108"/>
        <v>2</v>
      </c>
      <c r="O1123" s="30" t="str">
        <f t="shared" si="109"/>
        <v>12</v>
      </c>
      <c r="P1123" s="30">
        <f t="shared" si="110"/>
        <v>0</v>
      </c>
      <c r="Q1123" s="31">
        <f t="shared" si="111"/>
        <v>720</v>
      </c>
      <c r="R1123" s="31">
        <f t="shared" si="112"/>
        <v>12</v>
      </c>
    </row>
    <row r="1124" spans="1:18">
      <c r="A1124" s="1">
        <v>45474</v>
      </c>
      <c r="B1124" s="1" t="str">
        <f t="shared" si="107"/>
        <v>julio</v>
      </c>
      <c r="C1124" t="s">
        <v>105</v>
      </c>
      <c r="D1124" t="s">
        <v>106</v>
      </c>
      <c r="E1124" t="str">
        <f>+VLOOKUP(F1124,'[1]DIVIPOLA MPIO'!$A$5:$B$1125,2,0)</f>
        <v>Tolima</v>
      </c>
      <c r="F1124" t="s">
        <v>107</v>
      </c>
      <c r="G1124" t="s">
        <v>108</v>
      </c>
      <c r="H1124" t="s">
        <v>109</v>
      </c>
      <c r="I1124" t="s">
        <v>92</v>
      </c>
      <c r="J1124" t="s">
        <v>16</v>
      </c>
      <c r="K1124" s="2">
        <v>8</v>
      </c>
      <c r="L1124" s="53">
        <v>50</v>
      </c>
      <c r="M1124" s="53">
        <v>200</v>
      </c>
      <c r="N1124" s="29">
        <f t="shared" si="108"/>
        <v>3</v>
      </c>
      <c r="O1124" s="30" t="str">
        <f t="shared" si="109"/>
        <v>20</v>
      </c>
      <c r="P1124" s="30" t="str">
        <f t="shared" si="110"/>
        <v>0</v>
      </c>
      <c r="Q1124" s="31">
        <f t="shared" si="111"/>
        <v>1200</v>
      </c>
      <c r="R1124" s="31">
        <f t="shared" si="112"/>
        <v>20</v>
      </c>
    </row>
    <row r="1125" spans="1:18">
      <c r="A1125" s="1">
        <v>45474</v>
      </c>
      <c r="B1125" s="1" t="str">
        <f t="shared" si="107"/>
        <v>julio</v>
      </c>
      <c r="C1125" t="s">
        <v>105</v>
      </c>
      <c r="D1125" t="s">
        <v>106</v>
      </c>
      <c r="E1125" t="str">
        <f>+VLOOKUP(F1125,'[1]DIVIPOLA MPIO'!$A$5:$B$1125,2,0)</f>
        <v>Tolima</v>
      </c>
      <c r="F1125" t="s">
        <v>107</v>
      </c>
      <c r="G1125" t="s">
        <v>108</v>
      </c>
      <c r="H1125" t="s">
        <v>110</v>
      </c>
      <c r="I1125" t="s">
        <v>92</v>
      </c>
      <c r="J1125" t="s">
        <v>233</v>
      </c>
      <c r="K1125" s="2">
        <v>6</v>
      </c>
      <c r="L1125" s="53">
        <v>37.5</v>
      </c>
      <c r="M1125" s="53">
        <v>130</v>
      </c>
      <c r="N1125" s="29">
        <f t="shared" si="108"/>
        <v>3</v>
      </c>
      <c r="O1125" s="30" t="str">
        <f t="shared" si="109"/>
        <v>13</v>
      </c>
      <c r="P1125" s="30" t="str">
        <f t="shared" si="110"/>
        <v>0</v>
      </c>
      <c r="Q1125" s="31">
        <f t="shared" si="111"/>
        <v>780</v>
      </c>
      <c r="R1125" s="31">
        <f t="shared" si="112"/>
        <v>13</v>
      </c>
    </row>
    <row r="1126" spans="1:18">
      <c r="A1126" s="1">
        <v>45474</v>
      </c>
      <c r="B1126" s="1" t="str">
        <f t="shared" si="107"/>
        <v>julio</v>
      </c>
      <c r="C1126" t="s">
        <v>105</v>
      </c>
      <c r="D1126" t="s">
        <v>106</v>
      </c>
      <c r="E1126" t="str">
        <f>+VLOOKUP(F1126,'[1]DIVIPOLA MPIO'!$A$5:$B$1125,2,0)</f>
        <v>Tolima</v>
      </c>
      <c r="F1126" t="s">
        <v>107</v>
      </c>
      <c r="G1126" t="s">
        <v>108</v>
      </c>
      <c r="H1126" t="s">
        <v>110</v>
      </c>
      <c r="I1126" t="s">
        <v>92</v>
      </c>
      <c r="J1126" t="s">
        <v>16</v>
      </c>
      <c r="K1126" s="2">
        <v>2</v>
      </c>
      <c r="L1126" s="53">
        <v>12.5</v>
      </c>
      <c r="M1126" s="53">
        <v>30</v>
      </c>
      <c r="N1126" s="29">
        <f t="shared" si="108"/>
        <v>2</v>
      </c>
      <c r="O1126" s="30" t="str">
        <f t="shared" si="109"/>
        <v>30</v>
      </c>
      <c r="P1126" s="30">
        <f t="shared" si="110"/>
        <v>0</v>
      </c>
      <c r="Q1126" s="31">
        <f t="shared" si="111"/>
        <v>1800</v>
      </c>
      <c r="R1126" s="31">
        <f t="shared" si="112"/>
        <v>30</v>
      </c>
    </row>
    <row r="1127" spans="1:18">
      <c r="A1127" s="1">
        <v>45474</v>
      </c>
      <c r="B1127" s="1" t="str">
        <f t="shared" si="107"/>
        <v>julio</v>
      </c>
      <c r="C1127" t="s">
        <v>105</v>
      </c>
      <c r="D1127" t="s">
        <v>106</v>
      </c>
      <c r="E1127" t="str">
        <f>+VLOOKUP(F1127,'[1]DIVIPOLA MPIO'!$A$5:$B$1125,2,0)</f>
        <v>Tolima</v>
      </c>
      <c r="F1127" t="s">
        <v>107</v>
      </c>
      <c r="G1127" t="s">
        <v>108</v>
      </c>
      <c r="H1127" t="s">
        <v>111</v>
      </c>
      <c r="I1127" t="s">
        <v>92</v>
      </c>
      <c r="J1127" t="s">
        <v>233</v>
      </c>
      <c r="K1127" s="2">
        <v>4</v>
      </c>
      <c r="L1127" s="53">
        <v>25</v>
      </c>
      <c r="M1127" s="53">
        <v>100</v>
      </c>
      <c r="N1127" s="29">
        <f t="shared" si="108"/>
        <v>3</v>
      </c>
      <c r="O1127" s="30" t="str">
        <f t="shared" si="109"/>
        <v>10</v>
      </c>
      <c r="P1127" s="30" t="str">
        <f t="shared" si="110"/>
        <v>0</v>
      </c>
      <c r="Q1127" s="31">
        <f t="shared" si="111"/>
        <v>600</v>
      </c>
      <c r="R1127" s="31">
        <f t="shared" si="112"/>
        <v>10</v>
      </c>
    </row>
    <row r="1128" spans="1:18">
      <c r="A1128" s="1">
        <v>45474</v>
      </c>
      <c r="B1128" s="1" t="str">
        <f t="shared" si="107"/>
        <v>julio</v>
      </c>
      <c r="C1128" t="s">
        <v>105</v>
      </c>
      <c r="D1128" t="s">
        <v>106</v>
      </c>
      <c r="E1128" t="str">
        <f>+VLOOKUP(F1128,'[1]DIVIPOLA MPIO'!$A$5:$B$1125,2,0)</f>
        <v>Tolima</v>
      </c>
      <c r="F1128" t="s">
        <v>107</v>
      </c>
      <c r="G1128" t="s">
        <v>112</v>
      </c>
      <c r="H1128" t="s">
        <v>110</v>
      </c>
      <c r="I1128" t="s">
        <v>92</v>
      </c>
      <c r="J1128" t="s">
        <v>16</v>
      </c>
      <c r="K1128" s="2">
        <v>2</v>
      </c>
      <c r="L1128" s="53">
        <v>12.5</v>
      </c>
      <c r="M1128" s="53">
        <v>30</v>
      </c>
      <c r="N1128" s="29">
        <f t="shared" si="108"/>
        <v>2</v>
      </c>
      <c r="O1128" s="30" t="str">
        <f t="shared" si="109"/>
        <v>30</v>
      </c>
      <c r="P1128" s="30">
        <f t="shared" si="110"/>
        <v>0</v>
      </c>
      <c r="Q1128" s="31">
        <f t="shared" si="111"/>
        <v>1800</v>
      </c>
      <c r="R1128" s="31">
        <f t="shared" si="112"/>
        <v>30</v>
      </c>
    </row>
    <row r="1129" spans="1:18">
      <c r="A1129" s="1">
        <v>45474</v>
      </c>
      <c r="B1129" s="1" t="str">
        <f t="shared" si="107"/>
        <v>julio</v>
      </c>
      <c r="C1129" t="s">
        <v>105</v>
      </c>
      <c r="D1129" t="s">
        <v>106</v>
      </c>
      <c r="E1129" t="str">
        <f>+VLOOKUP(F1129,'[1]DIVIPOLA MPIO'!$A$5:$B$1125,2,0)</f>
        <v>Tolima</v>
      </c>
      <c r="F1129" t="s">
        <v>107</v>
      </c>
      <c r="G1129" t="s">
        <v>112</v>
      </c>
      <c r="H1129" t="s">
        <v>111</v>
      </c>
      <c r="I1129" t="s">
        <v>92</v>
      </c>
      <c r="J1129" t="s">
        <v>16</v>
      </c>
      <c r="K1129" s="2">
        <v>2</v>
      </c>
      <c r="L1129" s="53">
        <v>12.5</v>
      </c>
      <c r="M1129" s="53">
        <v>30</v>
      </c>
      <c r="N1129" s="29">
        <f t="shared" si="108"/>
        <v>2</v>
      </c>
      <c r="O1129" s="30" t="str">
        <f t="shared" si="109"/>
        <v>30</v>
      </c>
      <c r="P1129" s="30">
        <f t="shared" si="110"/>
        <v>0</v>
      </c>
      <c r="Q1129" s="31">
        <f t="shared" si="111"/>
        <v>1800</v>
      </c>
      <c r="R1129" s="31">
        <f t="shared" si="112"/>
        <v>30</v>
      </c>
    </row>
    <row r="1130" spans="1:18">
      <c r="A1130" s="1">
        <v>45474</v>
      </c>
      <c r="B1130" s="1" t="str">
        <f t="shared" si="107"/>
        <v>julio</v>
      </c>
      <c r="C1130" t="s">
        <v>105</v>
      </c>
      <c r="D1130" t="s">
        <v>106</v>
      </c>
      <c r="E1130" t="str">
        <f>+VLOOKUP(F1130,'[1]DIVIPOLA MPIO'!$A$5:$B$1125,2,0)</f>
        <v>Huila</v>
      </c>
      <c r="F1130" t="s">
        <v>115</v>
      </c>
      <c r="G1130" t="s">
        <v>116</v>
      </c>
      <c r="H1130" t="s">
        <v>117</v>
      </c>
      <c r="I1130" t="s">
        <v>92</v>
      </c>
      <c r="J1130" t="s">
        <v>16</v>
      </c>
      <c r="K1130" s="2">
        <v>24</v>
      </c>
      <c r="L1130" s="53">
        <v>150</v>
      </c>
      <c r="M1130" s="53">
        <v>600</v>
      </c>
      <c r="N1130" s="29">
        <f t="shared" si="108"/>
        <v>3</v>
      </c>
      <c r="O1130" s="30" t="str">
        <f t="shared" si="109"/>
        <v>60</v>
      </c>
      <c r="P1130" s="30" t="str">
        <f t="shared" si="110"/>
        <v>0</v>
      </c>
      <c r="Q1130" s="31">
        <f t="shared" si="111"/>
        <v>3600</v>
      </c>
      <c r="R1130" s="31">
        <f t="shared" si="112"/>
        <v>60</v>
      </c>
    </row>
    <row r="1131" spans="1:18">
      <c r="A1131" s="1">
        <v>45474</v>
      </c>
      <c r="B1131" s="1" t="str">
        <f t="shared" si="107"/>
        <v>julio</v>
      </c>
      <c r="C1131" t="s">
        <v>105</v>
      </c>
      <c r="D1131" t="s">
        <v>106</v>
      </c>
      <c r="E1131" t="str">
        <f>+VLOOKUP(F1131,'[1]DIVIPOLA MPIO'!$A$5:$B$1125,2,0)</f>
        <v>Huila</v>
      </c>
      <c r="F1131" t="s">
        <v>115</v>
      </c>
      <c r="G1131" t="s">
        <v>119</v>
      </c>
      <c r="H1131" t="s">
        <v>117</v>
      </c>
      <c r="I1131" t="s">
        <v>92</v>
      </c>
      <c r="J1131" t="s">
        <v>16</v>
      </c>
      <c r="K1131" s="2">
        <v>44</v>
      </c>
      <c r="L1131" s="53">
        <v>275</v>
      </c>
      <c r="M1131" s="53">
        <v>1100</v>
      </c>
      <c r="N1131" s="29">
        <f t="shared" si="108"/>
        <v>4</v>
      </c>
      <c r="O1131" s="30" t="str">
        <f t="shared" si="109"/>
        <v>11</v>
      </c>
      <c r="P1131" s="30" t="str">
        <f t="shared" si="110"/>
        <v>00</v>
      </c>
      <c r="Q1131" s="31">
        <f t="shared" si="111"/>
        <v>660</v>
      </c>
      <c r="R1131" s="31">
        <f t="shared" si="112"/>
        <v>11</v>
      </c>
    </row>
    <row r="1132" spans="1:18">
      <c r="A1132" s="1">
        <v>45474</v>
      </c>
      <c r="B1132" s="1" t="str">
        <f t="shared" si="107"/>
        <v>julio</v>
      </c>
      <c r="C1132" t="s">
        <v>105</v>
      </c>
      <c r="D1132" t="s">
        <v>106</v>
      </c>
      <c r="E1132" s="54" t="s">
        <v>519</v>
      </c>
      <c r="F1132" t="s">
        <v>120</v>
      </c>
      <c r="G1132" t="s">
        <v>121</v>
      </c>
      <c r="H1132" t="s">
        <v>118</v>
      </c>
      <c r="I1132" t="s">
        <v>92</v>
      </c>
      <c r="J1132" t="s">
        <v>16</v>
      </c>
      <c r="K1132" s="2">
        <v>4</v>
      </c>
      <c r="L1132" s="53">
        <v>25</v>
      </c>
      <c r="M1132" s="53">
        <v>100</v>
      </c>
      <c r="N1132" s="29">
        <f t="shared" si="108"/>
        <v>3</v>
      </c>
      <c r="O1132" s="30" t="str">
        <f t="shared" si="109"/>
        <v>10</v>
      </c>
      <c r="P1132" s="30" t="str">
        <f t="shared" si="110"/>
        <v>0</v>
      </c>
      <c r="Q1132" s="31">
        <f t="shared" si="111"/>
        <v>600</v>
      </c>
      <c r="R1132" s="31">
        <f t="shared" si="112"/>
        <v>10</v>
      </c>
    </row>
    <row r="1133" spans="1:18">
      <c r="A1133" s="1">
        <v>45474</v>
      </c>
      <c r="B1133" s="1" t="str">
        <f t="shared" si="107"/>
        <v>julio</v>
      </c>
      <c r="C1133" t="s">
        <v>105</v>
      </c>
      <c r="D1133" t="s">
        <v>106</v>
      </c>
      <c r="E1133" s="54" t="s">
        <v>519</v>
      </c>
      <c r="F1133" t="s">
        <v>120</v>
      </c>
      <c r="G1133" t="s">
        <v>121</v>
      </c>
      <c r="H1133" t="s">
        <v>110</v>
      </c>
      <c r="I1133" t="s">
        <v>92</v>
      </c>
      <c r="J1133" t="s">
        <v>16</v>
      </c>
      <c r="K1133" s="2">
        <v>6</v>
      </c>
      <c r="L1133" s="53">
        <v>37.5</v>
      </c>
      <c r="M1133" s="53">
        <v>130</v>
      </c>
      <c r="N1133" s="29">
        <f t="shared" si="108"/>
        <v>3</v>
      </c>
      <c r="O1133" s="30" t="str">
        <f t="shared" si="109"/>
        <v>13</v>
      </c>
      <c r="P1133" s="30" t="str">
        <f t="shared" si="110"/>
        <v>0</v>
      </c>
      <c r="Q1133" s="31">
        <f t="shared" si="111"/>
        <v>780</v>
      </c>
      <c r="R1133" s="31">
        <f t="shared" si="112"/>
        <v>13</v>
      </c>
    </row>
    <row r="1134" spans="1:18">
      <c r="A1134" s="1">
        <v>45474</v>
      </c>
      <c r="B1134" s="1" t="str">
        <f t="shared" si="107"/>
        <v>julio</v>
      </c>
      <c r="C1134" t="s">
        <v>105</v>
      </c>
      <c r="D1134" t="s">
        <v>106</v>
      </c>
      <c r="E1134" s="54" t="s">
        <v>519</v>
      </c>
      <c r="F1134" t="s">
        <v>120</v>
      </c>
      <c r="G1134" t="s">
        <v>121</v>
      </c>
      <c r="H1134" t="s">
        <v>506</v>
      </c>
      <c r="I1134" t="s">
        <v>92</v>
      </c>
      <c r="J1134" t="s">
        <v>16</v>
      </c>
      <c r="K1134" s="2">
        <v>4</v>
      </c>
      <c r="L1134" s="53">
        <v>25</v>
      </c>
      <c r="M1134" s="53">
        <v>100</v>
      </c>
      <c r="N1134" s="29">
        <f t="shared" si="108"/>
        <v>3</v>
      </c>
      <c r="O1134" s="30" t="str">
        <f t="shared" si="109"/>
        <v>10</v>
      </c>
      <c r="P1134" s="30" t="str">
        <f t="shared" si="110"/>
        <v>0</v>
      </c>
      <c r="Q1134" s="31">
        <f t="shared" si="111"/>
        <v>600</v>
      </c>
      <c r="R1134" s="31">
        <f t="shared" si="112"/>
        <v>10</v>
      </c>
    </row>
    <row r="1135" spans="1:18">
      <c r="A1135" s="1">
        <v>45474</v>
      </c>
      <c r="B1135" s="1" t="str">
        <f t="shared" si="107"/>
        <v>julio</v>
      </c>
      <c r="C1135" t="s">
        <v>105</v>
      </c>
      <c r="D1135" t="s">
        <v>106</v>
      </c>
      <c r="E1135" s="54" t="s">
        <v>519</v>
      </c>
      <c r="F1135" t="s">
        <v>120</v>
      </c>
      <c r="G1135" t="s">
        <v>121</v>
      </c>
      <c r="H1135" t="s">
        <v>111</v>
      </c>
      <c r="I1135" t="s">
        <v>92</v>
      </c>
      <c r="J1135" t="s">
        <v>16</v>
      </c>
      <c r="K1135" s="2">
        <v>2</v>
      </c>
      <c r="L1135" s="53">
        <v>12.5</v>
      </c>
      <c r="M1135" s="53">
        <v>30</v>
      </c>
      <c r="N1135" s="29">
        <f t="shared" si="108"/>
        <v>2</v>
      </c>
      <c r="O1135" s="30" t="str">
        <f t="shared" si="109"/>
        <v>30</v>
      </c>
      <c r="P1135" s="30">
        <f t="shared" si="110"/>
        <v>0</v>
      </c>
      <c r="Q1135" s="31">
        <f t="shared" si="111"/>
        <v>1800</v>
      </c>
      <c r="R1135" s="31">
        <f t="shared" si="112"/>
        <v>30</v>
      </c>
    </row>
    <row r="1136" spans="1:18">
      <c r="A1136" s="1">
        <v>45474</v>
      </c>
      <c r="B1136" s="1" t="str">
        <f t="shared" si="107"/>
        <v>julio</v>
      </c>
      <c r="C1136" t="s">
        <v>105</v>
      </c>
      <c r="D1136" t="s">
        <v>106</v>
      </c>
      <c r="E1136" s="54" t="s">
        <v>519</v>
      </c>
      <c r="F1136" t="s">
        <v>120</v>
      </c>
      <c r="G1136" t="s">
        <v>108</v>
      </c>
      <c r="H1136" t="s">
        <v>345</v>
      </c>
      <c r="I1136" t="s">
        <v>92</v>
      </c>
      <c r="J1136" t="s">
        <v>233</v>
      </c>
      <c r="K1136" s="2">
        <v>8</v>
      </c>
      <c r="L1136" s="53">
        <v>50</v>
      </c>
      <c r="M1136" s="53">
        <v>200</v>
      </c>
      <c r="N1136" s="29">
        <f t="shared" si="108"/>
        <v>3</v>
      </c>
      <c r="O1136" s="30" t="str">
        <f t="shared" si="109"/>
        <v>20</v>
      </c>
      <c r="P1136" s="30" t="str">
        <f t="shared" si="110"/>
        <v>0</v>
      </c>
      <c r="Q1136" s="31">
        <f t="shared" si="111"/>
        <v>1200</v>
      </c>
      <c r="R1136" s="31">
        <f t="shared" si="112"/>
        <v>20</v>
      </c>
    </row>
    <row r="1137" spans="1:18">
      <c r="A1137" s="1">
        <v>45474</v>
      </c>
      <c r="B1137" s="1" t="str">
        <f t="shared" si="107"/>
        <v>julio</v>
      </c>
      <c r="C1137" t="s">
        <v>105</v>
      </c>
      <c r="D1137" t="s">
        <v>106</v>
      </c>
      <c r="E1137" s="54" t="s">
        <v>519</v>
      </c>
      <c r="F1137" t="s">
        <v>120</v>
      </c>
      <c r="G1137" t="s">
        <v>108</v>
      </c>
      <c r="H1137" t="s">
        <v>345</v>
      </c>
      <c r="I1137" t="s">
        <v>92</v>
      </c>
      <c r="J1137" t="s">
        <v>16</v>
      </c>
      <c r="K1137" s="2">
        <v>52</v>
      </c>
      <c r="L1137" s="53">
        <v>325</v>
      </c>
      <c r="M1137" s="53">
        <v>1300</v>
      </c>
      <c r="N1137" s="29">
        <f t="shared" si="108"/>
        <v>4</v>
      </c>
      <c r="O1137" s="30" t="str">
        <f t="shared" si="109"/>
        <v>13</v>
      </c>
      <c r="P1137" s="30" t="str">
        <f t="shared" si="110"/>
        <v>00</v>
      </c>
      <c r="Q1137" s="31">
        <f t="shared" si="111"/>
        <v>780</v>
      </c>
      <c r="R1137" s="31">
        <f t="shared" si="112"/>
        <v>13</v>
      </c>
    </row>
    <row r="1138" spans="1:18">
      <c r="A1138" s="1">
        <v>45474</v>
      </c>
      <c r="B1138" s="1" t="str">
        <f t="shared" si="107"/>
        <v>julio</v>
      </c>
      <c r="C1138" t="s">
        <v>105</v>
      </c>
      <c r="D1138" t="s">
        <v>106</v>
      </c>
      <c r="E1138" s="54" t="s">
        <v>519</v>
      </c>
      <c r="F1138" t="s">
        <v>120</v>
      </c>
      <c r="G1138" t="s">
        <v>108</v>
      </c>
      <c r="H1138" t="s">
        <v>345</v>
      </c>
      <c r="I1138" t="s">
        <v>92</v>
      </c>
      <c r="J1138" t="s">
        <v>373</v>
      </c>
      <c r="K1138" s="2">
        <v>2</v>
      </c>
      <c r="L1138" s="53">
        <v>12.5</v>
      </c>
      <c r="M1138" s="53">
        <v>30</v>
      </c>
      <c r="N1138" s="29">
        <f t="shared" si="108"/>
        <v>2</v>
      </c>
      <c r="O1138" s="30" t="str">
        <f t="shared" si="109"/>
        <v>30</v>
      </c>
      <c r="P1138" s="30">
        <f t="shared" si="110"/>
        <v>0</v>
      </c>
      <c r="Q1138" s="31">
        <f t="shared" si="111"/>
        <v>1800</v>
      </c>
      <c r="R1138" s="31">
        <f t="shared" si="112"/>
        <v>30</v>
      </c>
    </row>
    <row r="1139" spans="1:18">
      <c r="A1139" s="1">
        <v>45474</v>
      </c>
      <c r="B1139" s="1" t="str">
        <f t="shared" si="107"/>
        <v>julio</v>
      </c>
      <c r="C1139" t="s">
        <v>105</v>
      </c>
      <c r="D1139" t="s">
        <v>106</v>
      </c>
      <c r="E1139" s="54" t="s">
        <v>519</v>
      </c>
      <c r="F1139" t="s">
        <v>120</v>
      </c>
      <c r="G1139" t="s">
        <v>108</v>
      </c>
      <c r="H1139" t="s">
        <v>118</v>
      </c>
      <c r="I1139" t="s">
        <v>92</v>
      </c>
      <c r="J1139" t="s">
        <v>233</v>
      </c>
      <c r="K1139" s="2">
        <v>6</v>
      </c>
      <c r="L1139" s="53">
        <v>37.5</v>
      </c>
      <c r="M1139" s="53">
        <v>130</v>
      </c>
      <c r="N1139" s="29">
        <f t="shared" si="108"/>
        <v>3</v>
      </c>
      <c r="O1139" s="30" t="str">
        <f t="shared" si="109"/>
        <v>13</v>
      </c>
      <c r="P1139" s="30" t="str">
        <f t="shared" si="110"/>
        <v>0</v>
      </c>
      <c r="Q1139" s="31">
        <f t="shared" si="111"/>
        <v>780</v>
      </c>
      <c r="R1139" s="31">
        <f t="shared" si="112"/>
        <v>13</v>
      </c>
    </row>
    <row r="1140" spans="1:18">
      <c r="A1140" s="1">
        <v>45474</v>
      </c>
      <c r="B1140" s="1" t="str">
        <f t="shared" si="107"/>
        <v>julio</v>
      </c>
      <c r="C1140" t="s">
        <v>105</v>
      </c>
      <c r="D1140" t="s">
        <v>106</v>
      </c>
      <c r="E1140" s="54" t="s">
        <v>519</v>
      </c>
      <c r="F1140" t="s">
        <v>120</v>
      </c>
      <c r="G1140" t="s">
        <v>108</v>
      </c>
      <c r="H1140" t="s">
        <v>118</v>
      </c>
      <c r="I1140" t="s">
        <v>92</v>
      </c>
      <c r="J1140" t="s">
        <v>16</v>
      </c>
      <c r="K1140" s="2">
        <v>28</v>
      </c>
      <c r="L1140" s="53">
        <v>175</v>
      </c>
      <c r="M1140" s="53">
        <v>700</v>
      </c>
      <c r="N1140" s="29">
        <f t="shared" si="108"/>
        <v>3</v>
      </c>
      <c r="O1140" s="30" t="str">
        <f t="shared" si="109"/>
        <v>70</v>
      </c>
      <c r="P1140" s="30" t="str">
        <f t="shared" si="110"/>
        <v>0</v>
      </c>
      <c r="Q1140" s="31">
        <f t="shared" si="111"/>
        <v>4200</v>
      </c>
      <c r="R1140" s="31">
        <f t="shared" si="112"/>
        <v>70</v>
      </c>
    </row>
    <row r="1141" spans="1:18">
      <c r="A1141" s="1">
        <v>45474</v>
      </c>
      <c r="B1141" s="1" t="str">
        <f t="shared" si="107"/>
        <v>julio</v>
      </c>
      <c r="C1141" t="s">
        <v>105</v>
      </c>
      <c r="D1141" t="s">
        <v>106</v>
      </c>
      <c r="E1141" s="54" t="s">
        <v>519</v>
      </c>
      <c r="F1141" t="s">
        <v>120</v>
      </c>
      <c r="G1141" t="s">
        <v>108</v>
      </c>
      <c r="H1141" t="s">
        <v>125</v>
      </c>
      <c r="I1141" t="s">
        <v>92</v>
      </c>
      <c r="J1141" t="s">
        <v>233</v>
      </c>
      <c r="K1141" s="2">
        <v>28</v>
      </c>
      <c r="L1141" s="53">
        <v>175</v>
      </c>
      <c r="M1141" s="53">
        <v>7</v>
      </c>
      <c r="N1141" s="29">
        <f t="shared" si="108"/>
        <v>1</v>
      </c>
      <c r="O1141" s="30" t="str">
        <f t="shared" si="109"/>
        <v>7</v>
      </c>
      <c r="P1141" s="30">
        <f t="shared" si="110"/>
        <v>0</v>
      </c>
      <c r="Q1141" s="31">
        <f t="shared" si="111"/>
        <v>420</v>
      </c>
      <c r="R1141" s="31">
        <f t="shared" si="112"/>
        <v>7</v>
      </c>
    </row>
    <row r="1142" spans="1:18">
      <c r="A1142" s="1">
        <v>45474</v>
      </c>
      <c r="B1142" s="1" t="str">
        <f t="shared" si="107"/>
        <v>julio</v>
      </c>
      <c r="C1142" t="s">
        <v>105</v>
      </c>
      <c r="D1142" t="s">
        <v>106</v>
      </c>
      <c r="E1142" s="54" t="s">
        <v>519</v>
      </c>
      <c r="F1142" t="s">
        <v>120</v>
      </c>
      <c r="G1142" t="s">
        <v>108</v>
      </c>
      <c r="H1142" t="s">
        <v>125</v>
      </c>
      <c r="I1142" t="s">
        <v>92</v>
      </c>
      <c r="J1142" t="s">
        <v>16</v>
      </c>
      <c r="K1142" s="2">
        <v>56</v>
      </c>
      <c r="L1142" s="53">
        <v>350</v>
      </c>
      <c r="M1142" s="53">
        <v>14</v>
      </c>
      <c r="N1142" s="29">
        <f t="shared" si="108"/>
        <v>2</v>
      </c>
      <c r="O1142" s="30" t="str">
        <f t="shared" si="109"/>
        <v>14</v>
      </c>
      <c r="P1142" s="30">
        <f t="shared" si="110"/>
        <v>0</v>
      </c>
      <c r="Q1142" s="31">
        <f t="shared" si="111"/>
        <v>840</v>
      </c>
      <c r="R1142" s="31">
        <f t="shared" si="112"/>
        <v>14</v>
      </c>
    </row>
    <row r="1143" spans="1:18">
      <c r="A1143" s="1">
        <v>45474</v>
      </c>
      <c r="B1143" s="1" t="str">
        <f t="shared" si="107"/>
        <v>julio</v>
      </c>
      <c r="C1143" t="s">
        <v>105</v>
      </c>
      <c r="D1143" t="s">
        <v>106</v>
      </c>
      <c r="E1143" s="54" t="s">
        <v>519</v>
      </c>
      <c r="F1143" t="s">
        <v>120</v>
      </c>
      <c r="G1143" t="s">
        <v>126</v>
      </c>
      <c r="H1143" t="s">
        <v>345</v>
      </c>
      <c r="I1143" t="s">
        <v>92</v>
      </c>
      <c r="J1143" t="s">
        <v>16</v>
      </c>
      <c r="K1143" s="2">
        <v>14</v>
      </c>
      <c r="L1143" s="53">
        <v>87.5</v>
      </c>
      <c r="M1143" s="53">
        <v>330</v>
      </c>
      <c r="N1143" s="29">
        <f t="shared" si="108"/>
        <v>3</v>
      </c>
      <c r="O1143" s="30" t="str">
        <f t="shared" si="109"/>
        <v>33</v>
      </c>
      <c r="P1143" s="30" t="str">
        <f t="shared" si="110"/>
        <v>0</v>
      </c>
      <c r="Q1143" s="31">
        <f t="shared" si="111"/>
        <v>1980</v>
      </c>
      <c r="R1143" s="31">
        <f t="shared" si="112"/>
        <v>33</v>
      </c>
    </row>
    <row r="1144" spans="1:18">
      <c r="A1144" s="1">
        <v>45474</v>
      </c>
      <c r="B1144" s="1" t="str">
        <f t="shared" si="107"/>
        <v>julio</v>
      </c>
      <c r="C1144" t="s">
        <v>105</v>
      </c>
      <c r="D1144" t="s">
        <v>106</v>
      </c>
      <c r="E1144" s="54" t="s">
        <v>519</v>
      </c>
      <c r="F1144" t="s">
        <v>120</v>
      </c>
      <c r="G1144" t="s">
        <v>126</v>
      </c>
      <c r="H1144" t="s">
        <v>125</v>
      </c>
      <c r="I1144" t="s">
        <v>92</v>
      </c>
      <c r="J1144" t="s">
        <v>233</v>
      </c>
      <c r="K1144" s="2">
        <v>14</v>
      </c>
      <c r="L1144" s="53">
        <v>87.5</v>
      </c>
      <c r="M1144" s="53">
        <v>330</v>
      </c>
      <c r="N1144" s="29">
        <f t="shared" si="108"/>
        <v>3</v>
      </c>
      <c r="O1144" s="30" t="str">
        <f t="shared" si="109"/>
        <v>33</v>
      </c>
      <c r="P1144" s="30" t="str">
        <f t="shared" si="110"/>
        <v>0</v>
      </c>
      <c r="Q1144" s="31">
        <f t="shared" si="111"/>
        <v>1980</v>
      </c>
      <c r="R1144" s="31">
        <f t="shared" si="112"/>
        <v>33</v>
      </c>
    </row>
    <row r="1145" spans="1:18">
      <c r="A1145" s="1">
        <v>45474</v>
      </c>
      <c r="B1145" s="1" t="str">
        <f t="shared" si="107"/>
        <v>julio</v>
      </c>
      <c r="C1145" t="s">
        <v>105</v>
      </c>
      <c r="D1145" t="s">
        <v>106</v>
      </c>
      <c r="E1145" s="54" t="s">
        <v>519</v>
      </c>
      <c r="F1145" t="s">
        <v>120</v>
      </c>
      <c r="G1145" t="s">
        <v>126</v>
      </c>
      <c r="H1145" t="s">
        <v>125</v>
      </c>
      <c r="I1145" t="s">
        <v>92</v>
      </c>
      <c r="J1145" t="s">
        <v>16</v>
      </c>
      <c r="K1145" s="2">
        <v>36</v>
      </c>
      <c r="L1145" s="53">
        <v>225</v>
      </c>
      <c r="M1145" s="53">
        <v>900</v>
      </c>
      <c r="N1145" s="29">
        <f t="shared" si="108"/>
        <v>3</v>
      </c>
      <c r="O1145" s="30" t="str">
        <f t="shared" si="109"/>
        <v>90</v>
      </c>
      <c r="P1145" s="30" t="str">
        <f t="shared" si="110"/>
        <v>0</v>
      </c>
      <c r="Q1145" s="31">
        <f t="shared" si="111"/>
        <v>5400</v>
      </c>
      <c r="R1145" s="31">
        <f t="shared" si="112"/>
        <v>90</v>
      </c>
    </row>
    <row r="1146" spans="1:18">
      <c r="A1146" s="1">
        <v>45474</v>
      </c>
      <c r="B1146" s="1" t="str">
        <f t="shared" si="107"/>
        <v>julio</v>
      </c>
      <c r="C1146" t="s">
        <v>105</v>
      </c>
      <c r="D1146" t="s">
        <v>106</v>
      </c>
      <c r="E1146" t="str">
        <f>+VLOOKUP(F1146,'[1]DIVIPOLA MPIO'!$A$5:$B$1125,2,0)</f>
        <v>Tolima</v>
      </c>
      <c r="F1146" t="s">
        <v>128</v>
      </c>
      <c r="G1146" t="s">
        <v>129</v>
      </c>
      <c r="H1146" t="s">
        <v>345</v>
      </c>
      <c r="I1146" t="s">
        <v>92</v>
      </c>
      <c r="J1146" t="s">
        <v>233</v>
      </c>
      <c r="K1146" s="2">
        <v>8</v>
      </c>
      <c r="L1146" s="53">
        <v>50</v>
      </c>
      <c r="M1146" s="53">
        <v>200</v>
      </c>
      <c r="N1146" s="29">
        <f t="shared" si="108"/>
        <v>3</v>
      </c>
      <c r="O1146" s="30" t="str">
        <f t="shared" si="109"/>
        <v>20</v>
      </c>
      <c r="P1146" s="30" t="str">
        <f t="shared" si="110"/>
        <v>0</v>
      </c>
      <c r="Q1146" s="31">
        <f t="shared" si="111"/>
        <v>1200</v>
      </c>
      <c r="R1146" s="31">
        <f t="shared" si="112"/>
        <v>20</v>
      </c>
    </row>
    <row r="1147" spans="1:18">
      <c r="A1147" s="1">
        <v>45474</v>
      </c>
      <c r="B1147" s="1" t="str">
        <f t="shared" si="107"/>
        <v>julio</v>
      </c>
      <c r="C1147" t="s">
        <v>105</v>
      </c>
      <c r="D1147" t="s">
        <v>106</v>
      </c>
      <c r="E1147" t="str">
        <f>+VLOOKUP(F1147,'[1]DIVIPOLA MPIO'!$A$5:$B$1125,2,0)</f>
        <v>Tolima</v>
      </c>
      <c r="F1147" t="s">
        <v>128</v>
      </c>
      <c r="G1147" t="s">
        <v>129</v>
      </c>
      <c r="H1147" t="s">
        <v>345</v>
      </c>
      <c r="I1147" t="s">
        <v>92</v>
      </c>
      <c r="J1147" t="s">
        <v>16</v>
      </c>
      <c r="K1147" s="2">
        <v>84</v>
      </c>
      <c r="L1147" s="53">
        <v>525</v>
      </c>
      <c r="M1147" s="53">
        <v>2100</v>
      </c>
      <c r="N1147" s="29">
        <f t="shared" si="108"/>
        <v>4</v>
      </c>
      <c r="O1147" s="30" t="str">
        <f t="shared" si="109"/>
        <v>21</v>
      </c>
      <c r="P1147" s="30" t="str">
        <f t="shared" si="110"/>
        <v>00</v>
      </c>
      <c r="Q1147" s="31">
        <f t="shared" si="111"/>
        <v>1260</v>
      </c>
      <c r="R1147" s="31">
        <f t="shared" si="112"/>
        <v>21</v>
      </c>
    </row>
    <row r="1148" spans="1:18">
      <c r="A1148" s="1">
        <v>45474</v>
      </c>
      <c r="B1148" s="1" t="str">
        <f t="shared" si="107"/>
        <v>julio</v>
      </c>
      <c r="C1148" t="s">
        <v>105</v>
      </c>
      <c r="D1148" t="s">
        <v>106</v>
      </c>
      <c r="E1148" t="str">
        <f>+VLOOKUP(F1148,'[1]DIVIPOLA MPIO'!$A$5:$B$1125,2,0)</f>
        <v>Tolima</v>
      </c>
      <c r="F1148" t="s">
        <v>128</v>
      </c>
      <c r="G1148" t="s">
        <v>129</v>
      </c>
      <c r="H1148" t="s">
        <v>118</v>
      </c>
      <c r="I1148" t="s">
        <v>92</v>
      </c>
      <c r="J1148" t="s">
        <v>233</v>
      </c>
      <c r="K1148" s="2">
        <v>6</v>
      </c>
      <c r="L1148" s="53">
        <v>37.5</v>
      </c>
      <c r="M1148" s="53">
        <v>130</v>
      </c>
      <c r="N1148" s="29">
        <f t="shared" si="108"/>
        <v>3</v>
      </c>
      <c r="O1148" s="30" t="str">
        <f t="shared" si="109"/>
        <v>13</v>
      </c>
      <c r="P1148" s="30" t="str">
        <f t="shared" si="110"/>
        <v>0</v>
      </c>
      <c r="Q1148" s="31">
        <f t="shared" si="111"/>
        <v>780</v>
      </c>
      <c r="R1148" s="31">
        <f t="shared" si="112"/>
        <v>13</v>
      </c>
    </row>
    <row r="1149" spans="1:18">
      <c r="A1149" s="1">
        <v>45474</v>
      </c>
      <c r="B1149" s="1" t="str">
        <f t="shared" si="107"/>
        <v>julio</v>
      </c>
      <c r="C1149" t="s">
        <v>105</v>
      </c>
      <c r="D1149" t="s">
        <v>106</v>
      </c>
      <c r="E1149" t="str">
        <f>+VLOOKUP(F1149,'[1]DIVIPOLA MPIO'!$A$5:$B$1125,2,0)</f>
        <v>Tolima</v>
      </c>
      <c r="F1149" t="s">
        <v>128</v>
      </c>
      <c r="G1149" t="s">
        <v>129</v>
      </c>
      <c r="H1149" t="s">
        <v>118</v>
      </c>
      <c r="I1149" t="s">
        <v>92</v>
      </c>
      <c r="J1149" t="s">
        <v>16</v>
      </c>
      <c r="K1149" s="2">
        <v>72</v>
      </c>
      <c r="L1149" s="53">
        <v>450</v>
      </c>
      <c r="M1149" s="53">
        <v>1800</v>
      </c>
      <c r="N1149" s="29">
        <f t="shared" si="108"/>
        <v>4</v>
      </c>
      <c r="O1149" s="30" t="str">
        <f t="shared" si="109"/>
        <v>18</v>
      </c>
      <c r="P1149" s="30" t="str">
        <f t="shared" si="110"/>
        <v>00</v>
      </c>
      <c r="Q1149" s="31">
        <f t="shared" si="111"/>
        <v>1080</v>
      </c>
      <c r="R1149" s="31">
        <f t="shared" si="112"/>
        <v>18</v>
      </c>
    </row>
    <row r="1150" spans="1:18">
      <c r="A1150" s="1">
        <v>45474</v>
      </c>
      <c r="B1150" s="1" t="str">
        <f t="shared" si="107"/>
        <v>julio</v>
      </c>
      <c r="C1150" t="s">
        <v>105</v>
      </c>
      <c r="D1150" t="s">
        <v>106</v>
      </c>
      <c r="E1150" t="str">
        <f>+VLOOKUP(F1150,'[1]DIVIPOLA MPIO'!$A$5:$B$1125,2,0)</f>
        <v>Tolima</v>
      </c>
      <c r="F1150" t="s">
        <v>128</v>
      </c>
      <c r="G1150" t="s">
        <v>129</v>
      </c>
      <c r="H1150" t="s">
        <v>125</v>
      </c>
      <c r="I1150" t="s">
        <v>92</v>
      </c>
      <c r="J1150" t="s">
        <v>233</v>
      </c>
      <c r="K1150" s="2">
        <v>18</v>
      </c>
      <c r="L1150" s="53">
        <v>112.5</v>
      </c>
      <c r="M1150" s="53">
        <v>430</v>
      </c>
      <c r="N1150" s="29">
        <f t="shared" si="108"/>
        <v>3</v>
      </c>
      <c r="O1150" s="30" t="str">
        <f t="shared" si="109"/>
        <v>43</v>
      </c>
      <c r="P1150" s="30" t="str">
        <f t="shared" si="110"/>
        <v>0</v>
      </c>
      <c r="Q1150" s="31">
        <f t="shared" si="111"/>
        <v>2580</v>
      </c>
      <c r="R1150" s="31">
        <f t="shared" si="112"/>
        <v>43</v>
      </c>
    </row>
    <row r="1151" spans="1:18">
      <c r="A1151" s="1">
        <v>45474</v>
      </c>
      <c r="B1151" s="1" t="str">
        <f t="shared" si="107"/>
        <v>julio</v>
      </c>
      <c r="C1151" t="s">
        <v>105</v>
      </c>
      <c r="D1151" t="s">
        <v>106</v>
      </c>
      <c r="E1151" t="str">
        <f>+VLOOKUP(F1151,'[1]DIVIPOLA MPIO'!$A$5:$B$1125,2,0)</f>
        <v>Tolima</v>
      </c>
      <c r="F1151" t="s">
        <v>128</v>
      </c>
      <c r="G1151" t="s">
        <v>129</v>
      </c>
      <c r="H1151" t="s">
        <v>125</v>
      </c>
      <c r="I1151" t="s">
        <v>92</v>
      </c>
      <c r="J1151" t="s">
        <v>16</v>
      </c>
      <c r="K1151" s="2">
        <v>38</v>
      </c>
      <c r="L1151" s="53">
        <v>237.5</v>
      </c>
      <c r="M1151" s="53">
        <v>930</v>
      </c>
      <c r="N1151" s="29">
        <f t="shared" si="108"/>
        <v>3</v>
      </c>
      <c r="O1151" s="30" t="str">
        <f t="shared" si="109"/>
        <v>93</v>
      </c>
      <c r="P1151" s="30" t="str">
        <f t="shared" si="110"/>
        <v>0</v>
      </c>
      <c r="Q1151" s="31">
        <f t="shared" si="111"/>
        <v>5580</v>
      </c>
      <c r="R1151" s="31">
        <f t="shared" si="112"/>
        <v>93</v>
      </c>
    </row>
    <row r="1152" spans="1:18">
      <c r="A1152" s="1">
        <v>45474</v>
      </c>
      <c r="B1152" s="1" t="str">
        <f t="shared" si="107"/>
        <v>julio</v>
      </c>
      <c r="C1152" t="s">
        <v>105</v>
      </c>
      <c r="D1152" t="s">
        <v>106</v>
      </c>
      <c r="E1152" t="str">
        <f>+VLOOKUP(F1152,'[1]DIVIPOLA MPIO'!$A$5:$B$1125,2,0)</f>
        <v>Tolima</v>
      </c>
      <c r="F1152" t="s">
        <v>454</v>
      </c>
      <c r="G1152" t="s">
        <v>132</v>
      </c>
      <c r="H1152" t="s">
        <v>111</v>
      </c>
      <c r="I1152" t="s">
        <v>92</v>
      </c>
      <c r="J1152" t="s">
        <v>16</v>
      </c>
      <c r="K1152" s="2">
        <v>2</v>
      </c>
      <c r="L1152" s="53">
        <v>12.5</v>
      </c>
      <c r="M1152" s="53">
        <v>30</v>
      </c>
      <c r="N1152" s="29">
        <f t="shared" si="108"/>
        <v>2</v>
      </c>
      <c r="O1152" s="30" t="str">
        <f t="shared" si="109"/>
        <v>30</v>
      </c>
      <c r="P1152" s="30">
        <f t="shared" si="110"/>
        <v>0</v>
      </c>
      <c r="Q1152" s="31">
        <f t="shared" si="111"/>
        <v>1800</v>
      </c>
      <c r="R1152" s="31">
        <f t="shared" si="112"/>
        <v>30</v>
      </c>
    </row>
    <row r="1153" spans="1:18">
      <c r="A1153" s="1">
        <v>45474</v>
      </c>
      <c r="B1153" s="1" t="str">
        <f t="shared" si="107"/>
        <v>julio</v>
      </c>
      <c r="C1153" t="s">
        <v>105</v>
      </c>
      <c r="D1153" t="s">
        <v>106</v>
      </c>
      <c r="E1153" t="str">
        <f>+VLOOKUP(F1153,'[1]DIVIPOLA MPIO'!$A$5:$B$1125,2,0)</f>
        <v>Tolima</v>
      </c>
      <c r="F1153" t="s">
        <v>454</v>
      </c>
      <c r="G1153" t="s">
        <v>133</v>
      </c>
      <c r="H1153" t="s">
        <v>109</v>
      </c>
      <c r="I1153" t="s">
        <v>92</v>
      </c>
      <c r="J1153" t="s">
        <v>16</v>
      </c>
      <c r="K1153" s="2">
        <v>12</v>
      </c>
      <c r="L1153" s="53">
        <v>75</v>
      </c>
      <c r="M1153" s="53">
        <v>300</v>
      </c>
      <c r="N1153" s="29">
        <f t="shared" si="108"/>
        <v>3</v>
      </c>
      <c r="O1153" s="30" t="str">
        <f t="shared" si="109"/>
        <v>30</v>
      </c>
      <c r="P1153" s="30" t="str">
        <f t="shared" si="110"/>
        <v>0</v>
      </c>
      <c r="Q1153" s="31">
        <f t="shared" si="111"/>
        <v>1800</v>
      </c>
      <c r="R1153" s="31">
        <f t="shared" si="112"/>
        <v>30</v>
      </c>
    </row>
    <row r="1154" spans="1:18">
      <c r="A1154" s="1">
        <v>45474</v>
      </c>
      <c r="B1154" s="1" t="str">
        <f t="shared" si="107"/>
        <v>julio</v>
      </c>
      <c r="C1154" t="s">
        <v>105</v>
      </c>
      <c r="D1154" t="s">
        <v>106</v>
      </c>
      <c r="E1154" t="str">
        <f>+VLOOKUP(F1154,'[1]DIVIPOLA MPIO'!$A$5:$B$1125,2,0)</f>
        <v>Tolima</v>
      </c>
      <c r="F1154" t="s">
        <v>454</v>
      </c>
      <c r="G1154" t="s">
        <v>133</v>
      </c>
      <c r="H1154" t="s">
        <v>118</v>
      </c>
      <c r="I1154" t="s">
        <v>92</v>
      </c>
      <c r="J1154" t="s">
        <v>16</v>
      </c>
      <c r="K1154" s="2">
        <v>4</v>
      </c>
      <c r="L1154" s="53">
        <v>25</v>
      </c>
      <c r="M1154" s="53">
        <v>100</v>
      </c>
      <c r="N1154" s="29">
        <f t="shared" si="108"/>
        <v>3</v>
      </c>
      <c r="O1154" s="30" t="str">
        <f t="shared" si="109"/>
        <v>10</v>
      </c>
      <c r="P1154" s="30" t="str">
        <f t="shared" si="110"/>
        <v>0</v>
      </c>
      <c r="Q1154" s="31">
        <f t="shared" si="111"/>
        <v>600</v>
      </c>
      <c r="R1154" s="31">
        <f t="shared" si="112"/>
        <v>10</v>
      </c>
    </row>
    <row r="1155" spans="1:18">
      <c r="A1155" s="1">
        <v>45474</v>
      </c>
      <c r="B1155" s="1" t="str">
        <f t="shared" ref="B1155:B1218" si="113">TEXT(A1155,"mmmm")</f>
        <v>julio</v>
      </c>
      <c r="C1155" t="s">
        <v>105</v>
      </c>
      <c r="D1155" t="s">
        <v>106</v>
      </c>
      <c r="E1155" t="str">
        <f>+VLOOKUP(F1155,'[1]DIVIPOLA MPIO'!$A$5:$B$1125,2,0)</f>
        <v>Tolima</v>
      </c>
      <c r="F1155" t="s">
        <v>454</v>
      </c>
      <c r="G1155" t="s">
        <v>133</v>
      </c>
      <c r="H1155" t="s">
        <v>110</v>
      </c>
      <c r="I1155" t="s">
        <v>92</v>
      </c>
      <c r="J1155" t="s">
        <v>16</v>
      </c>
      <c r="K1155" s="2">
        <v>18</v>
      </c>
      <c r="L1155" s="53">
        <v>112.5</v>
      </c>
      <c r="M1155" s="53">
        <v>430</v>
      </c>
      <c r="N1155" s="29">
        <f t="shared" ref="N1155:N1218" si="114">LEN($M1155)</f>
        <v>3</v>
      </c>
      <c r="O1155" s="30" t="str">
        <f t="shared" si="109"/>
        <v>43</v>
      </c>
      <c r="P1155" s="30" t="str">
        <f t="shared" si="110"/>
        <v>0</v>
      </c>
      <c r="Q1155" s="31">
        <f t="shared" si="111"/>
        <v>2580</v>
      </c>
      <c r="R1155" s="31">
        <f t="shared" si="112"/>
        <v>43</v>
      </c>
    </row>
    <row r="1156" spans="1:18">
      <c r="A1156" s="1">
        <v>45474</v>
      </c>
      <c r="B1156" s="1" t="str">
        <f t="shared" si="113"/>
        <v>julio</v>
      </c>
      <c r="C1156" t="s">
        <v>105</v>
      </c>
      <c r="D1156" t="s">
        <v>106</v>
      </c>
      <c r="E1156" t="str">
        <f>+VLOOKUP(F1156,'[1]DIVIPOLA MPIO'!$A$5:$B$1125,2,0)</f>
        <v>Tolima</v>
      </c>
      <c r="F1156" t="s">
        <v>454</v>
      </c>
      <c r="G1156" t="s">
        <v>133</v>
      </c>
      <c r="H1156" t="s">
        <v>506</v>
      </c>
      <c r="I1156" t="s">
        <v>92</v>
      </c>
      <c r="J1156" t="s">
        <v>16</v>
      </c>
      <c r="K1156" s="2">
        <v>8</v>
      </c>
      <c r="L1156" s="53">
        <v>50</v>
      </c>
      <c r="M1156" s="53">
        <v>200</v>
      </c>
      <c r="N1156" s="29">
        <f t="shared" si="114"/>
        <v>3</v>
      </c>
      <c r="O1156" s="30" t="str">
        <f t="shared" si="109"/>
        <v>20</v>
      </c>
      <c r="P1156" s="30" t="str">
        <f t="shared" si="110"/>
        <v>0</v>
      </c>
      <c r="Q1156" s="31">
        <f t="shared" si="111"/>
        <v>1200</v>
      </c>
      <c r="R1156" s="31">
        <f t="shared" si="112"/>
        <v>20</v>
      </c>
    </row>
    <row r="1157" spans="1:18">
      <c r="A1157" s="1">
        <v>45474</v>
      </c>
      <c r="B1157" s="1" t="str">
        <f t="shared" si="113"/>
        <v>julio</v>
      </c>
      <c r="C1157" t="s">
        <v>105</v>
      </c>
      <c r="D1157" t="s">
        <v>106</v>
      </c>
      <c r="E1157" t="str">
        <f>+VLOOKUP(F1157,'[1]DIVIPOLA MPIO'!$A$5:$B$1125,2,0)</f>
        <v>Tolima</v>
      </c>
      <c r="F1157" t="s">
        <v>454</v>
      </c>
      <c r="G1157" t="s">
        <v>133</v>
      </c>
      <c r="H1157" t="s">
        <v>111</v>
      </c>
      <c r="I1157" t="s">
        <v>92</v>
      </c>
      <c r="J1157" t="s">
        <v>16</v>
      </c>
      <c r="K1157" s="2">
        <v>2</v>
      </c>
      <c r="L1157" s="53">
        <v>12.5</v>
      </c>
      <c r="M1157" s="53">
        <v>30</v>
      </c>
      <c r="N1157" s="29">
        <f t="shared" si="114"/>
        <v>2</v>
      </c>
      <c r="O1157" s="30" t="str">
        <f t="shared" si="109"/>
        <v>30</v>
      </c>
      <c r="P1157" s="30">
        <f t="shared" si="110"/>
        <v>0</v>
      </c>
      <c r="Q1157" s="31">
        <f t="shared" si="111"/>
        <v>1800</v>
      </c>
      <c r="R1157" s="31">
        <f t="shared" si="112"/>
        <v>30</v>
      </c>
    </row>
    <row r="1158" spans="1:18">
      <c r="A1158" s="1">
        <v>45474</v>
      </c>
      <c r="B1158" s="1" t="str">
        <f t="shared" si="113"/>
        <v>julio</v>
      </c>
      <c r="C1158" t="s">
        <v>105</v>
      </c>
      <c r="D1158" t="s">
        <v>106</v>
      </c>
      <c r="E1158" t="str">
        <f>+VLOOKUP(F1158,'[1]DIVIPOLA MPIO'!$A$5:$B$1125,2,0)</f>
        <v>Tolima</v>
      </c>
      <c r="F1158" t="s">
        <v>454</v>
      </c>
      <c r="G1158" t="s">
        <v>134</v>
      </c>
      <c r="H1158" t="s">
        <v>109</v>
      </c>
      <c r="I1158" t="s">
        <v>92</v>
      </c>
      <c r="J1158" t="s">
        <v>16</v>
      </c>
      <c r="K1158" s="2">
        <v>8</v>
      </c>
      <c r="L1158" s="53">
        <v>50</v>
      </c>
      <c r="M1158" s="53">
        <v>200</v>
      </c>
      <c r="N1158" s="29">
        <f t="shared" si="114"/>
        <v>3</v>
      </c>
      <c r="O1158" s="30" t="str">
        <f t="shared" si="109"/>
        <v>20</v>
      </c>
      <c r="P1158" s="30" t="str">
        <f t="shared" si="110"/>
        <v>0</v>
      </c>
      <c r="Q1158" s="31">
        <f t="shared" si="111"/>
        <v>1200</v>
      </c>
      <c r="R1158" s="31">
        <f t="shared" si="112"/>
        <v>20</v>
      </c>
    </row>
    <row r="1159" spans="1:18">
      <c r="A1159" s="1">
        <v>45474</v>
      </c>
      <c r="B1159" s="1" t="str">
        <f t="shared" si="113"/>
        <v>julio</v>
      </c>
      <c r="C1159" t="s">
        <v>105</v>
      </c>
      <c r="D1159" t="s">
        <v>106</v>
      </c>
      <c r="E1159" t="str">
        <f>+VLOOKUP(F1159,'[1]DIVIPOLA MPIO'!$A$5:$B$1125,2,0)</f>
        <v>Tolima</v>
      </c>
      <c r="F1159" t="s">
        <v>454</v>
      </c>
      <c r="G1159" t="s">
        <v>134</v>
      </c>
      <c r="H1159" t="s">
        <v>110</v>
      </c>
      <c r="I1159" t="s">
        <v>92</v>
      </c>
      <c r="J1159" t="s">
        <v>16</v>
      </c>
      <c r="K1159" s="2">
        <v>8</v>
      </c>
      <c r="L1159" s="53">
        <v>50</v>
      </c>
      <c r="M1159" s="53">
        <v>200</v>
      </c>
      <c r="N1159" s="29">
        <f t="shared" si="114"/>
        <v>3</v>
      </c>
      <c r="O1159" s="30" t="str">
        <f t="shared" si="109"/>
        <v>20</v>
      </c>
      <c r="P1159" s="30" t="str">
        <f t="shared" si="110"/>
        <v>0</v>
      </c>
      <c r="Q1159" s="31">
        <f t="shared" si="111"/>
        <v>1200</v>
      </c>
      <c r="R1159" s="31">
        <f t="shared" si="112"/>
        <v>20</v>
      </c>
    </row>
    <row r="1160" spans="1:18">
      <c r="A1160" s="1">
        <v>45474</v>
      </c>
      <c r="B1160" s="1" t="str">
        <f t="shared" si="113"/>
        <v>julio</v>
      </c>
      <c r="C1160" t="s">
        <v>105</v>
      </c>
      <c r="D1160" t="s">
        <v>106</v>
      </c>
      <c r="E1160" t="str">
        <f>+VLOOKUP(F1160,'[1]DIVIPOLA MPIO'!$A$5:$B$1125,2,0)</f>
        <v>Tolima</v>
      </c>
      <c r="F1160" t="s">
        <v>454</v>
      </c>
      <c r="G1160" t="s">
        <v>134</v>
      </c>
      <c r="H1160" t="s">
        <v>506</v>
      </c>
      <c r="I1160" t="s">
        <v>92</v>
      </c>
      <c r="J1160" t="s">
        <v>16</v>
      </c>
      <c r="K1160" s="2">
        <v>4</v>
      </c>
      <c r="L1160" s="53">
        <v>25</v>
      </c>
      <c r="M1160" s="53">
        <v>100</v>
      </c>
      <c r="N1160" s="29">
        <f t="shared" si="114"/>
        <v>3</v>
      </c>
      <c r="O1160" s="30" t="str">
        <f t="shared" si="109"/>
        <v>10</v>
      </c>
      <c r="P1160" s="30" t="str">
        <f t="shared" si="110"/>
        <v>0</v>
      </c>
      <c r="Q1160" s="31">
        <f t="shared" si="111"/>
        <v>600</v>
      </c>
      <c r="R1160" s="31">
        <f t="shared" si="112"/>
        <v>10</v>
      </c>
    </row>
    <row r="1161" spans="1:18">
      <c r="A1161" s="1">
        <v>45474</v>
      </c>
      <c r="B1161" s="1" t="str">
        <f t="shared" si="113"/>
        <v>julio</v>
      </c>
      <c r="C1161" t="s">
        <v>105</v>
      </c>
      <c r="D1161" t="s">
        <v>106</v>
      </c>
      <c r="E1161" t="str">
        <f>+VLOOKUP(F1161,'[1]DIVIPOLA MPIO'!$A$5:$B$1125,2,0)</f>
        <v>Tolima</v>
      </c>
      <c r="F1161" t="s">
        <v>454</v>
      </c>
      <c r="G1161" t="s">
        <v>135</v>
      </c>
      <c r="H1161" t="s">
        <v>110</v>
      </c>
      <c r="I1161" t="s">
        <v>92</v>
      </c>
      <c r="J1161" t="s">
        <v>16</v>
      </c>
      <c r="K1161" s="2">
        <v>2</v>
      </c>
      <c r="L1161" s="53">
        <v>12.5</v>
      </c>
      <c r="M1161" s="53">
        <v>30</v>
      </c>
      <c r="N1161" s="29">
        <f t="shared" si="114"/>
        <v>2</v>
      </c>
      <c r="O1161" s="30" t="str">
        <f t="shared" si="109"/>
        <v>30</v>
      </c>
      <c r="P1161" s="30">
        <f t="shared" si="110"/>
        <v>0</v>
      </c>
      <c r="Q1161" s="31">
        <f t="shared" si="111"/>
        <v>1800</v>
      </c>
      <c r="R1161" s="31">
        <f t="shared" si="112"/>
        <v>30</v>
      </c>
    </row>
    <row r="1162" spans="1:18">
      <c r="A1162" s="1">
        <v>45474</v>
      </c>
      <c r="B1162" s="1" t="str">
        <f t="shared" si="113"/>
        <v>julio</v>
      </c>
      <c r="C1162" t="s">
        <v>105</v>
      </c>
      <c r="D1162" t="s">
        <v>106</v>
      </c>
      <c r="E1162" t="str">
        <f>+VLOOKUP(F1162,'[1]DIVIPOLA MPIO'!$A$5:$B$1125,2,0)</f>
        <v>Tolima</v>
      </c>
      <c r="F1162" t="s">
        <v>454</v>
      </c>
      <c r="G1162" t="s">
        <v>135</v>
      </c>
      <c r="H1162" t="s">
        <v>111</v>
      </c>
      <c r="I1162" t="s">
        <v>92</v>
      </c>
      <c r="J1162" t="s">
        <v>16</v>
      </c>
      <c r="K1162" s="2">
        <v>2</v>
      </c>
      <c r="L1162" s="53">
        <v>12.5</v>
      </c>
      <c r="M1162" s="53">
        <v>30</v>
      </c>
      <c r="N1162" s="29">
        <f t="shared" si="114"/>
        <v>2</v>
      </c>
      <c r="O1162" s="30" t="str">
        <f t="shared" si="109"/>
        <v>30</v>
      </c>
      <c r="P1162" s="30">
        <f t="shared" si="110"/>
        <v>0</v>
      </c>
      <c r="Q1162" s="31">
        <f t="shared" si="111"/>
        <v>1800</v>
      </c>
      <c r="R1162" s="31">
        <f t="shared" si="112"/>
        <v>30</v>
      </c>
    </row>
    <row r="1163" spans="1:18">
      <c r="A1163" s="1">
        <v>45474</v>
      </c>
      <c r="B1163" s="1" t="str">
        <f t="shared" si="113"/>
        <v>julio</v>
      </c>
      <c r="C1163" t="s">
        <v>105</v>
      </c>
      <c r="D1163" t="s">
        <v>106</v>
      </c>
      <c r="E1163" t="str">
        <f>+VLOOKUP(F1163,'[1]DIVIPOLA MPIO'!$A$5:$B$1125,2,0)</f>
        <v>Tolima</v>
      </c>
      <c r="F1163" t="s">
        <v>454</v>
      </c>
      <c r="G1163" t="s">
        <v>136</v>
      </c>
      <c r="H1163" t="s">
        <v>109</v>
      </c>
      <c r="I1163" t="s">
        <v>92</v>
      </c>
      <c r="J1163" t="s">
        <v>16</v>
      </c>
      <c r="K1163" s="2">
        <v>8</v>
      </c>
      <c r="L1163" s="53">
        <v>50</v>
      </c>
      <c r="M1163" s="53">
        <v>200</v>
      </c>
      <c r="N1163" s="29">
        <f t="shared" si="114"/>
        <v>3</v>
      </c>
      <c r="O1163" s="30" t="str">
        <f t="shared" si="109"/>
        <v>20</v>
      </c>
      <c r="P1163" s="30" t="str">
        <f t="shared" si="110"/>
        <v>0</v>
      </c>
      <c r="Q1163" s="31">
        <f t="shared" si="111"/>
        <v>1200</v>
      </c>
      <c r="R1163" s="31">
        <f t="shared" si="112"/>
        <v>20</v>
      </c>
    </row>
    <row r="1164" spans="1:18">
      <c r="A1164" s="1">
        <v>45474</v>
      </c>
      <c r="B1164" s="1" t="str">
        <f t="shared" si="113"/>
        <v>julio</v>
      </c>
      <c r="C1164" t="s">
        <v>105</v>
      </c>
      <c r="D1164" t="s">
        <v>106</v>
      </c>
      <c r="E1164" t="str">
        <f>+VLOOKUP(F1164,'[1]DIVIPOLA MPIO'!$A$5:$B$1125,2,0)</f>
        <v>Tolima</v>
      </c>
      <c r="F1164" t="s">
        <v>454</v>
      </c>
      <c r="G1164" t="s">
        <v>136</v>
      </c>
      <c r="H1164" t="s">
        <v>118</v>
      </c>
      <c r="I1164" t="s">
        <v>92</v>
      </c>
      <c r="J1164" t="s">
        <v>16</v>
      </c>
      <c r="K1164" s="2">
        <v>12</v>
      </c>
      <c r="L1164" s="53">
        <v>75</v>
      </c>
      <c r="M1164" s="53">
        <v>300</v>
      </c>
      <c r="N1164" s="29">
        <f t="shared" si="114"/>
        <v>3</v>
      </c>
      <c r="O1164" s="30" t="str">
        <f t="shared" si="109"/>
        <v>30</v>
      </c>
      <c r="P1164" s="30" t="str">
        <f t="shared" si="110"/>
        <v>0</v>
      </c>
      <c r="Q1164" s="31">
        <f t="shared" si="111"/>
        <v>1800</v>
      </c>
      <c r="R1164" s="31">
        <f t="shared" si="112"/>
        <v>30</v>
      </c>
    </row>
    <row r="1165" spans="1:18">
      <c r="A1165" s="1">
        <v>45474</v>
      </c>
      <c r="B1165" s="1" t="str">
        <f t="shared" si="113"/>
        <v>julio</v>
      </c>
      <c r="C1165" t="s">
        <v>105</v>
      </c>
      <c r="D1165" t="s">
        <v>106</v>
      </c>
      <c r="E1165" t="str">
        <f>+VLOOKUP(F1165,'[1]DIVIPOLA MPIO'!$A$5:$B$1125,2,0)</f>
        <v>Tolima</v>
      </c>
      <c r="F1165" t="s">
        <v>454</v>
      </c>
      <c r="G1165" t="s">
        <v>136</v>
      </c>
      <c r="H1165" t="s">
        <v>110</v>
      </c>
      <c r="I1165" t="s">
        <v>92</v>
      </c>
      <c r="J1165" t="s">
        <v>16</v>
      </c>
      <c r="K1165" s="2">
        <v>8</v>
      </c>
      <c r="L1165" s="53">
        <v>50</v>
      </c>
      <c r="M1165" s="53">
        <v>200</v>
      </c>
      <c r="N1165" s="29">
        <f t="shared" si="114"/>
        <v>3</v>
      </c>
      <c r="O1165" s="30" t="str">
        <f t="shared" si="109"/>
        <v>20</v>
      </c>
      <c r="P1165" s="30" t="str">
        <f t="shared" si="110"/>
        <v>0</v>
      </c>
      <c r="Q1165" s="31">
        <f t="shared" si="111"/>
        <v>1200</v>
      </c>
      <c r="R1165" s="31">
        <f t="shared" si="112"/>
        <v>20</v>
      </c>
    </row>
    <row r="1166" spans="1:18">
      <c r="A1166" s="1">
        <v>45474</v>
      </c>
      <c r="B1166" s="1" t="str">
        <f t="shared" si="113"/>
        <v>julio</v>
      </c>
      <c r="C1166" t="s">
        <v>105</v>
      </c>
      <c r="D1166" t="s">
        <v>106</v>
      </c>
      <c r="E1166" t="str">
        <f>+VLOOKUP(F1166,'[1]DIVIPOLA MPIO'!$A$5:$B$1125,2,0)</f>
        <v>Tolima</v>
      </c>
      <c r="F1166" t="s">
        <v>454</v>
      </c>
      <c r="G1166" t="s">
        <v>136</v>
      </c>
      <c r="H1166" t="s">
        <v>506</v>
      </c>
      <c r="I1166" t="s">
        <v>92</v>
      </c>
      <c r="J1166" t="s">
        <v>16</v>
      </c>
      <c r="K1166" s="2">
        <v>6</v>
      </c>
      <c r="L1166" s="53">
        <v>37.5</v>
      </c>
      <c r="M1166" s="53">
        <v>130</v>
      </c>
      <c r="N1166" s="29">
        <f t="shared" si="114"/>
        <v>3</v>
      </c>
      <c r="O1166" s="30" t="str">
        <f t="shared" si="109"/>
        <v>13</v>
      </c>
      <c r="P1166" s="30" t="str">
        <f t="shared" si="110"/>
        <v>0</v>
      </c>
      <c r="Q1166" s="31">
        <f t="shared" si="111"/>
        <v>780</v>
      </c>
      <c r="R1166" s="31">
        <f t="shared" si="112"/>
        <v>13</v>
      </c>
    </row>
    <row r="1167" spans="1:18">
      <c r="A1167" s="1">
        <v>45474</v>
      </c>
      <c r="B1167" s="1" t="str">
        <f t="shared" si="113"/>
        <v>julio</v>
      </c>
      <c r="C1167" t="s">
        <v>105</v>
      </c>
      <c r="D1167" t="s">
        <v>106</v>
      </c>
      <c r="E1167" t="str">
        <f>+VLOOKUP(F1167,'[1]DIVIPOLA MPIO'!$A$5:$B$1125,2,0)</f>
        <v>Tolima</v>
      </c>
      <c r="F1167" t="s">
        <v>454</v>
      </c>
      <c r="G1167" t="s">
        <v>136</v>
      </c>
      <c r="H1167" t="s">
        <v>111</v>
      </c>
      <c r="I1167" t="s">
        <v>92</v>
      </c>
      <c r="J1167" t="s">
        <v>16</v>
      </c>
      <c r="K1167" s="2">
        <v>2</v>
      </c>
      <c r="L1167" s="53">
        <v>12.5</v>
      </c>
      <c r="M1167" s="53">
        <v>30</v>
      </c>
      <c r="N1167" s="29">
        <f t="shared" si="114"/>
        <v>2</v>
      </c>
      <c r="O1167" s="30" t="str">
        <f t="shared" ref="O1167:O1230" si="115">IF(N1167="1",$M1167,IF(N1167=2,LEFT($M1167,2),LEFT($M1167,2)))</f>
        <v>30</v>
      </c>
      <c r="P1167" s="30">
        <f t="shared" ref="P1167:P1230" si="116">IF(N1167&lt;=2,0,MID($M1167,3,3))</f>
        <v>0</v>
      </c>
      <c r="Q1167" s="31">
        <f t="shared" ref="Q1167:Q1230" si="117">(O1167*60)+P1167</f>
        <v>1800</v>
      </c>
      <c r="R1167" s="31">
        <f t="shared" ref="R1167:R1230" si="118">+Q1167/60</f>
        <v>30</v>
      </c>
    </row>
    <row r="1168" spans="1:18">
      <c r="A1168" s="1">
        <v>45474</v>
      </c>
      <c r="B1168" s="1" t="str">
        <f t="shared" si="113"/>
        <v>julio</v>
      </c>
      <c r="C1168" t="s">
        <v>105</v>
      </c>
      <c r="D1168" t="s">
        <v>106</v>
      </c>
      <c r="E1168" t="str">
        <f>+VLOOKUP(F1168,'[1]DIVIPOLA MPIO'!$A$5:$B$1125,2,0)</f>
        <v>Tolima</v>
      </c>
      <c r="F1168" t="s">
        <v>454</v>
      </c>
      <c r="G1168" t="s">
        <v>137</v>
      </c>
      <c r="H1168" t="s">
        <v>109</v>
      </c>
      <c r="I1168" t="s">
        <v>92</v>
      </c>
      <c r="J1168" t="s">
        <v>16</v>
      </c>
      <c r="K1168" s="2">
        <v>6</v>
      </c>
      <c r="L1168" s="53">
        <v>37.5</v>
      </c>
      <c r="M1168" s="53">
        <v>130</v>
      </c>
      <c r="N1168" s="29">
        <f t="shared" si="114"/>
        <v>3</v>
      </c>
      <c r="O1168" s="30" t="str">
        <f t="shared" si="115"/>
        <v>13</v>
      </c>
      <c r="P1168" s="30" t="str">
        <f t="shared" si="116"/>
        <v>0</v>
      </c>
      <c r="Q1168" s="31">
        <f t="shared" si="117"/>
        <v>780</v>
      </c>
      <c r="R1168" s="31">
        <f t="shared" si="118"/>
        <v>13</v>
      </c>
    </row>
    <row r="1169" spans="1:18">
      <c r="A1169" s="1">
        <v>45474</v>
      </c>
      <c r="B1169" s="1" t="str">
        <f t="shared" si="113"/>
        <v>julio</v>
      </c>
      <c r="C1169" t="s">
        <v>105</v>
      </c>
      <c r="D1169" t="s">
        <v>106</v>
      </c>
      <c r="E1169" t="str">
        <f>+VLOOKUP(F1169,'[1]DIVIPOLA MPIO'!$A$5:$B$1125,2,0)</f>
        <v>Tolima</v>
      </c>
      <c r="F1169" t="s">
        <v>454</v>
      </c>
      <c r="G1169" t="s">
        <v>137</v>
      </c>
      <c r="H1169" t="s">
        <v>118</v>
      </c>
      <c r="I1169" t="s">
        <v>92</v>
      </c>
      <c r="J1169" t="s">
        <v>16</v>
      </c>
      <c r="K1169" s="2">
        <v>4</v>
      </c>
      <c r="L1169" s="53">
        <v>25</v>
      </c>
      <c r="M1169" s="53">
        <v>100</v>
      </c>
      <c r="N1169" s="29">
        <f t="shared" si="114"/>
        <v>3</v>
      </c>
      <c r="O1169" s="30" t="str">
        <f t="shared" si="115"/>
        <v>10</v>
      </c>
      <c r="P1169" s="30" t="str">
        <f t="shared" si="116"/>
        <v>0</v>
      </c>
      <c r="Q1169" s="31">
        <f t="shared" si="117"/>
        <v>600</v>
      </c>
      <c r="R1169" s="31">
        <f t="shared" si="118"/>
        <v>10</v>
      </c>
    </row>
    <row r="1170" spans="1:18">
      <c r="A1170" s="1">
        <v>45474</v>
      </c>
      <c r="B1170" s="1" t="str">
        <f t="shared" si="113"/>
        <v>julio</v>
      </c>
      <c r="C1170" t="s">
        <v>105</v>
      </c>
      <c r="D1170" t="s">
        <v>106</v>
      </c>
      <c r="E1170" t="str">
        <f>+VLOOKUP(F1170,'[1]DIVIPOLA MPIO'!$A$5:$B$1125,2,0)</f>
        <v>Tolima</v>
      </c>
      <c r="F1170" t="s">
        <v>454</v>
      </c>
      <c r="G1170" t="s">
        <v>137</v>
      </c>
      <c r="H1170" t="s">
        <v>110</v>
      </c>
      <c r="I1170" t="s">
        <v>92</v>
      </c>
      <c r="J1170" t="s">
        <v>16</v>
      </c>
      <c r="K1170" s="2">
        <v>32</v>
      </c>
      <c r="L1170" s="53">
        <v>200</v>
      </c>
      <c r="M1170" s="53">
        <v>800</v>
      </c>
      <c r="N1170" s="29">
        <f t="shared" si="114"/>
        <v>3</v>
      </c>
      <c r="O1170" s="30" t="str">
        <f t="shared" si="115"/>
        <v>80</v>
      </c>
      <c r="P1170" s="30" t="str">
        <f t="shared" si="116"/>
        <v>0</v>
      </c>
      <c r="Q1170" s="31">
        <f t="shared" si="117"/>
        <v>4800</v>
      </c>
      <c r="R1170" s="31">
        <f t="shared" si="118"/>
        <v>80</v>
      </c>
    </row>
    <row r="1171" spans="1:18">
      <c r="A1171" s="1">
        <v>45474</v>
      </c>
      <c r="B1171" s="1" t="str">
        <f t="shared" si="113"/>
        <v>julio</v>
      </c>
      <c r="C1171" t="s">
        <v>105</v>
      </c>
      <c r="D1171" t="s">
        <v>106</v>
      </c>
      <c r="E1171" t="str">
        <f>+VLOOKUP(F1171,'[1]DIVIPOLA MPIO'!$A$5:$B$1125,2,0)</f>
        <v>Tolima</v>
      </c>
      <c r="F1171" t="s">
        <v>454</v>
      </c>
      <c r="G1171" t="s">
        <v>137</v>
      </c>
      <c r="H1171" t="s">
        <v>110</v>
      </c>
      <c r="I1171" t="s">
        <v>92</v>
      </c>
      <c r="J1171" t="s">
        <v>404</v>
      </c>
      <c r="K1171" s="2">
        <v>12</v>
      </c>
      <c r="L1171" s="53">
        <v>75</v>
      </c>
      <c r="M1171" s="53">
        <v>300</v>
      </c>
      <c r="N1171" s="29">
        <f t="shared" si="114"/>
        <v>3</v>
      </c>
      <c r="O1171" s="30" t="str">
        <f t="shared" si="115"/>
        <v>30</v>
      </c>
      <c r="P1171" s="30" t="str">
        <f t="shared" si="116"/>
        <v>0</v>
      </c>
      <c r="Q1171" s="31">
        <f t="shared" si="117"/>
        <v>1800</v>
      </c>
      <c r="R1171" s="31">
        <f t="shared" si="118"/>
        <v>30</v>
      </c>
    </row>
    <row r="1172" spans="1:18">
      <c r="A1172" s="1">
        <v>45474</v>
      </c>
      <c r="B1172" s="1" t="str">
        <f t="shared" si="113"/>
        <v>julio</v>
      </c>
      <c r="C1172" t="s">
        <v>105</v>
      </c>
      <c r="D1172" t="s">
        <v>106</v>
      </c>
      <c r="E1172" t="str">
        <f>+VLOOKUP(F1172,'[1]DIVIPOLA MPIO'!$A$5:$B$1125,2,0)</f>
        <v>Tolima</v>
      </c>
      <c r="F1172" t="s">
        <v>454</v>
      </c>
      <c r="G1172" t="s">
        <v>137</v>
      </c>
      <c r="H1172" t="s">
        <v>506</v>
      </c>
      <c r="I1172" t="s">
        <v>92</v>
      </c>
      <c r="J1172" t="s">
        <v>16</v>
      </c>
      <c r="K1172" s="2">
        <v>2</v>
      </c>
      <c r="L1172" s="53">
        <v>12.5</v>
      </c>
      <c r="M1172" s="53">
        <v>30</v>
      </c>
      <c r="N1172" s="29">
        <f t="shared" si="114"/>
        <v>2</v>
      </c>
      <c r="O1172" s="30" t="str">
        <f t="shared" si="115"/>
        <v>30</v>
      </c>
      <c r="P1172" s="30">
        <f t="shared" si="116"/>
        <v>0</v>
      </c>
      <c r="Q1172" s="31">
        <f t="shared" si="117"/>
        <v>1800</v>
      </c>
      <c r="R1172" s="31">
        <f t="shared" si="118"/>
        <v>30</v>
      </c>
    </row>
    <row r="1173" spans="1:18">
      <c r="A1173" s="1">
        <v>45474</v>
      </c>
      <c r="B1173" s="1" t="str">
        <f t="shared" si="113"/>
        <v>julio</v>
      </c>
      <c r="C1173" t="s">
        <v>105</v>
      </c>
      <c r="D1173" t="s">
        <v>106</v>
      </c>
      <c r="E1173" t="str">
        <f>+VLOOKUP(F1173,'[1]DIVIPOLA MPIO'!$A$5:$B$1125,2,0)</f>
        <v>Tolima</v>
      </c>
      <c r="F1173" t="s">
        <v>454</v>
      </c>
      <c r="G1173" t="s">
        <v>137</v>
      </c>
      <c r="H1173" t="s">
        <v>111</v>
      </c>
      <c r="I1173" t="s">
        <v>92</v>
      </c>
      <c r="J1173" t="s">
        <v>16</v>
      </c>
      <c r="K1173" s="2">
        <v>6</v>
      </c>
      <c r="L1173" s="53">
        <v>37.5</v>
      </c>
      <c r="M1173" s="53">
        <v>130</v>
      </c>
      <c r="N1173" s="29">
        <f t="shared" si="114"/>
        <v>3</v>
      </c>
      <c r="O1173" s="30" t="str">
        <f t="shared" si="115"/>
        <v>13</v>
      </c>
      <c r="P1173" s="30" t="str">
        <f t="shared" si="116"/>
        <v>0</v>
      </c>
      <c r="Q1173" s="31">
        <f t="shared" si="117"/>
        <v>780</v>
      </c>
      <c r="R1173" s="31">
        <f t="shared" si="118"/>
        <v>13</v>
      </c>
    </row>
    <row r="1174" spans="1:18">
      <c r="A1174" s="1">
        <v>45474</v>
      </c>
      <c r="B1174" s="1" t="str">
        <f t="shared" si="113"/>
        <v>julio</v>
      </c>
      <c r="C1174" t="s">
        <v>105</v>
      </c>
      <c r="D1174" t="s">
        <v>106</v>
      </c>
      <c r="E1174" t="str">
        <f>+VLOOKUP(F1174,'[1]DIVIPOLA MPIO'!$A$5:$B$1125,2,0)</f>
        <v>Huila</v>
      </c>
      <c r="F1174" t="s">
        <v>138</v>
      </c>
      <c r="G1174" t="s">
        <v>139</v>
      </c>
      <c r="H1174" t="s">
        <v>117</v>
      </c>
      <c r="I1174" t="s">
        <v>92</v>
      </c>
      <c r="J1174" t="s">
        <v>16</v>
      </c>
      <c r="K1174" s="2">
        <v>18</v>
      </c>
      <c r="L1174" s="53">
        <v>112.5</v>
      </c>
      <c r="M1174" s="53">
        <v>430</v>
      </c>
      <c r="N1174" s="29">
        <f t="shared" si="114"/>
        <v>3</v>
      </c>
      <c r="O1174" s="30" t="str">
        <f t="shared" si="115"/>
        <v>43</v>
      </c>
      <c r="P1174" s="30" t="str">
        <f t="shared" si="116"/>
        <v>0</v>
      </c>
      <c r="Q1174" s="31">
        <f t="shared" si="117"/>
        <v>2580</v>
      </c>
      <c r="R1174" s="31">
        <f t="shared" si="118"/>
        <v>43</v>
      </c>
    </row>
    <row r="1175" spans="1:18">
      <c r="A1175" s="1">
        <v>45474</v>
      </c>
      <c r="B1175" s="1" t="str">
        <f t="shared" si="113"/>
        <v>julio</v>
      </c>
      <c r="C1175" t="s">
        <v>105</v>
      </c>
      <c r="D1175" t="s">
        <v>106</v>
      </c>
      <c r="E1175" t="str">
        <f>+VLOOKUP(F1175,'[1]DIVIPOLA MPIO'!$A$5:$B$1125,2,0)</f>
        <v>Huila</v>
      </c>
      <c r="F1175" t="s">
        <v>138</v>
      </c>
      <c r="G1175" t="s">
        <v>140</v>
      </c>
      <c r="H1175" t="s">
        <v>117</v>
      </c>
      <c r="I1175" t="s">
        <v>92</v>
      </c>
      <c r="J1175" t="s">
        <v>16</v>
      </c>
      <c r="K1175" s="2">
        <v>16</v>
      </c>
      <c r="L1175" s="53">
        <v>100</v>
      </c>
      <c r="M1175" s="53">
        <v>400</v>
      </c>
      <c r="N1175" s="29">
        <f t="shared" si="114"/>
        <v>3</v>
      </c>
      <c r="O1175" s="30" t="str">
        <f t="shared" si="115"/>
        <v>40</v>
      </c>
      <c r="P1175" s="30" t="str">
        <f t="shared" si="116"/>
        <v>0</v>
      </c>
      <c r="Q1175" s="31">
        <f t="shared" si="117"/>
        <v>2400</v>
      </c>
      <c r="R1175" s="31">
        <f t="shared" si="118"/>
        <v>40</v>
      </c>
    </row>
    <row r="1176" spans="1:18">
      <c r="A1176" s="1">
        <v>45474</v>
      </c>
      <c r="B1176" s="1" t="str">
        <f t="shared" si="113"/>
        <v>julio</v>
      </c>
      <c r="C1176" t="s">
        <v>105</v>
      </c>
      <c r="D1176" t="s">
        <v>106</v>
      </c>
      <c r="E1176" t="str">
        <f>+VLOOKUP(F1176,'[1]DIVIPOLA MPIO'!$A$5:$B$1125,2,0)</f>
        <v>Tolima</v>
      </c>
      <c r="F1176" t="s">
        <v>141</v>
      </c>
      <c r="G1176" t="s">
        <v>405</v>
      </c>
      <c r="H1176" t="s">
        <v>110</v>
      </c>
      <c r="I1176" t="s">
        <v>92</v>
      </c>
      <c r="J1176" t="s">
        <v>16</v>
      </c>
      <c r="K1176" s="2">
        <v>2</v>
      </c>
      <c r="L1176" s="53">
        <v>12.5</v>
      </c>
      <c r="M1176" s="53">
        <v>30</v>
      </c>
      <c r="N1176" s="29">
        <f t="shared" si="114"/>
        <v>2</v>
      </c>
      <c r="O1176" s="30" t="str">
        <f t="shared" si="115"/>
        <v>30</v>
      </c>
      <c r="P1176" s="30">
        <f t="shared" si="116"/>
        <v>0</v>
      </c>
      <c r="Q1176" s="31">
        <f t="shared" si="117"/>
        <v>1800</v>
      </c>
      <c r="R1176" s="31">
        <f t="shared" si="118"/>
        <v>30</v>
      </c>
    </row>
    <row r="1177" spans="1:18">
      <c r="A1177" s="1">
        <v>45474</v>
      </c>
      <c r="B1177" s="1" t="str">
        <f t="shared" si="113"/>
        <v>julio</v>
      </c>
      <c r="C1177" t="s">
        <v>105</v>
      </c>
      <c r="D1177" t="s">
        <v>106</v>
      </c>
      <c r="E1177" t="str">
        <f>+VLOOKUP(F1177,'[1]DIVIPOLA MPIO'!$A$5:$B$1125,2,0)</f>
        <v>Tolima</v>
      </c>
      <c r="F1177" t="s">
        <v>141</v>
      </c>
      <c r="G1177" t="s">
        <v>405</v>
      </c>
      <c r="H1177" t="s">
        <v>111</v>
      </c>
      <c r="I1177" t="s">
        <v>92</v>
      </c>
      <c r="J1177" t="s">
        <v>16</v>
      </c>
      <c r="K1177" s="2">
        <v>2</v>
      </c>
      <c r="L1177" s="53">
        <v>12.5</v>
      </c>
      <c r="M1177" s="53">
        <v>30</v>
      </c>
      <c r="N1177" s="29">
        <f t="shared" si="114"/>
        <v>2</v>
      </c>
      <c r="O1177" s="30" t="str">
        <f t="shared" si="115"/>
        <v>30</v>
      </c>
      <c r="P1177" s="30">
        <f t="shared" si="116"/>
        <v>0</v>
      </c>
      <c r="Q1177" s="31">
        <f t="shared" si="117"/>
        <v>1800</v>
      </c>
      <c r="R1177" s="31">
        <f t="shared" si="118"/>
        <v>30</v>
      </c>
    </row>
    <row r="1178" spans="1:18">
      <c r="A1178" s="1">
        <v>45474</v>
      </c>
      <c r="B1178" s="1" t="str">
        <f t="shared" si="113"/>
        <v>julio</v>
      </c>
      <c r="C1178" t="s">
        <v>105</v>
      </c>
      <c r="D1178" t="s">
        <v>106</v>
      </c>
      <c r="E1178" t="str">
        <f>+VLOOKUP(F1178,'[1]DIVIPOLA MPIO'!$A$5:$B$1125,2,0)</f>
        <v>Tolima</v>
      </c>
      <c r="F1178" t="s">
        <v>141</v>
      </c>
      <c r="G1178" t="s">
        <v>142</v>
      </c>
      <c r="H1178" t="s">
        <v>110</v>
      </c>
      <c r="I1178" t="s">
        <v>92</v>
      </c>
      <c r="J1178" t="s">
        <v>16</v>
      </c>
      <c r="K1178" s="2">
        <v>8</v>
      </c>
      <c r="L1178" s="53">
        <v>50</v>
      </c>
      <c r="M1178" s="53">
        <v>200</v>
      </c>
      <c r="N1178" s="29">
        <f t="shared" si="114"/>
        <v>3</v>
      </c>
      <c r="O1178" s="30" t="str">
        <f t="shared" si="115"/>
        <v>20</v>
      </c>
      <c r="P1178" s="30" t="str">
        <f t="shared" si="116"/>
        <v>0</v>
      </c>
      <c r="Q1178" s="31">
        <f t="shared" si="117"/>
        <v>1200</v>
      </c>
      <c r="R1178" s="31">
        <f t="shared" si="118"/>
        <v>20</v>
      </c>
    </row>
    <row r="1179" spans="1:18">
      <c r="A1179" s="1">
        <v>45474</v>
      </c>
      <c r="B1179" s="1" t="str">
        <f t="shared" si="113"/>
        <v>julio</v>
      </c>
      <c r="C1179" t="s">
        <v>105</v>
      </c>
      <c r="D1179" t="s">
        <v>106</v>
      </c>
      <c r="E1179" t="str">
        <f>+VLOOKUP(F1179,'[1]DIVIPOLA MPIO'!$A$5:$B$1125,2,0)</f>
        <v>Tolima</v>
      </c>
      <c r="F1179" t="s">
        <v>141</v>
      </c>
      <c r="G1179" t="s">
        <v>143</v>
      </c>
      <c r="H1179" t="s">
        <v>118</v>
      </c>
      <c r="I1179" t="s">
        <v>92</v>
      </c>
      <c r="J1179" t="s">
        <v>16</v>
      </c>
      <c r="K1179" s="2">
        <v>2</v>
      </c>
      <c r="L1179" s="53">
        <v>12.5</v>
      </c>
      <c r="M1179" s="53">
        <v>30</v>
      </c>
      <c r="N1179" s="29">
        <f t="shared" si="114"/>
        <v>2</v>
      </c>
      <c r="O1179" s="30" t="str">
        <f t="shared" si="115"/>
        <v>30</v>
      </c>
      <c r="P1179" s="30">
        <f t="shared" si="116"/>
        <v>0</v>
      </c>
      <c r="Q1179" s="31">
        <f t="shared" si="117"/>
        <v>1800</v>
      </c>
      <c r="R1179" s="31">
        <f t="shared" si="118"/>
        <v>30</v>
      </c>
    </row>
    <row r="1180" spans="1:18">
      <c r="A1180" s="1">
        <v>45474</v>
      </c>
      <c r="B1180" s="1" t="str">
        <f t="shared" si="113"/>
        <v>julio</v>
      </c>
      <c r="C1180" t="s">
        <v>105</v>
      </c>
      <c r="D1180" t="s">
        <v>106</v>
      </c>
      <c r="E1180" t="str">
        <f>+VLOOKUP(F1180,'[1]DIVIPOLA MPIO'!$A$5:$B$1125,2,0)</f>
        <v>Tolima</v>
      </c>
      <c r="F1180" t="s">
        <v>141</v>
      </c>
      <c r="G1180" t="s">
        <v>143</v>
      </c>
      <c r="H1180" t="s">
        <v>110</v>
      </c>
      <c r="I1180" t="s">
        <v>92</v>
      </c>
      <c r="J1180" t="s">
        <v>16</v>
      </c>
      <c r="K1180" s="2">
        <v>8</v>
      </c>
      <c r="L1180" s="53">
        <v>50</v>
      </c>
      <c r="M1180" s="53">
        <v>200</v>
      </c>
      <c r="N1180" s="29">
        <f t="shared" si="114"/>
        <v>3</v>
      </c>
      <c r="O1180" s="30" t="str">
        <f t="shared" si="115"/>
        <v>20</v>
      </c>
      <c r="P1180" s="30" t="str">
        <f t="shared" si="116"/>
        <v>0</v>
      </c>
      <c r="Q1180" s="31">
        <f t="shared" si="117"/>
        <v>1200</v>
      </c>
      <c r="R1180" s="31">
        <f t="shared" si="118"/>
        <v>20</v>
      </c>
    </row>
    <row r="1181" spans="1:18">
      <c r="A1181" s="1">
        <v>45474</v>
      </c>
      <c r="B1181" s="1" t="str">
        <f t="shared" si="113"/>
        <v>julio</v>
      </c>
      <c r="C1181" t="s">
        <v>105</v>
      </c>
      <c r="D1181" t="s">
        <v>106</v>
      </c>
      <c r="E1181" t="str">
        <f>+VLOOKUP(F1181,'[1]DIVIPOLA MPIO'!$A$5:$B$1125,2,0)</f>
        <v>Huila</v>
      </c>
      <c r="F1181" t="s">
        <v>145</v>
      </c>
      <c r="G1181" t="s">
        <v>146</v>
      </c>
      <c r="H1181" t="s">
        <v>117</v>
      </c>
      <c r="I1181" t="s">
        <v>92</v>
      </c>
      <c r="J1181" t="s">
        <v>16</v>
      </c>
      <c r="K1181" s="2">
        <v>24</v>
      </c>
      <c r="L1181" s="53">
        <v>150</v>
      </c>
      <c r="M1181" s="53">
        <v>600</v>
      </c>
      <c r="N1181" s="29">
        <f t="shared" si="114"/>
        <v>3</v>
      </c>
      <c r="O1181" s="30" t="str">
        <f t="shared" si="115"/>
        <v>60</v>
      </c>
      <c r="P1181" s="30" t="str">
        <f t="shared" si="116"/>
        <v>0</v>
      </c>
      <c r="Q1181" s="31">
        <f t="shared" si="117"/>
        <v>3600</v>
      </c>
      <c r="R1181" s="31">
        <f t="shared" si="118"/>
        <v>60</v>
      </c>
    </row>
    <row r="1182" spans="1:18">
      <c r="A1182" s="1">
        <v>45474</v>
      </c>
      <c r="B1182" s="1" t="str">
        <f t="shared" si="113"/>
        <v>julio</v>
      </c>
      <c r="C1182" t="s">
        <v>105</v>
      </c>
      <c r="D1182" t="s">
        <v>106</v>
      </c>
      <c r="E1182" t="str">
        <f>+VLOOKUP(F1182,'[1]DIVIPOLA MPIO'!$A$5:$B$1125,2,0)</f>
        <v>Tolima</v>
      </c>
      <c r="F1182" t="s">
        <v>149</v>
      </c>
      <c r="G1182" t="s">
        <v>150</v>
      </c>
      <c r="H1182" t="s">
        <v>111</v>
      </c>
      <c r="I1182" t="s">
        <v>92</v>
      </c>
      <c r="J1182" t="s">
        <v>16</v>
      </c>
      <c r="K1182" s="2">
        <v>2</v>
      </c>
      <c r="L1182" s="53">
        <v>12.5</v>
      </c>
      <c r="M1182" s="53">
        <v>30</v>
      </c>
      <c r="N1182" s="29">
        <f t="shared" si="114"/>
        <v>2</v>
      </c>
      <c r="O1182" s="30" t="str">
        <f t="shared" si="115"/>
        <v>30</v>
      </c>
      <c r="P1182" s="30">
        <f t="shared" si="116"/>
        <v>0</v>
      </c>
      <c r="Q1182" s="31">
        <f t="shared" si="117"/>
        <v>1800</v>
      </c>
      <c r="R1182" s="31">
        <f t="shared" si="118"/>
        <v>30</v>
      </c>
    </row>
    <row r="1183" spans="1:18">
      <c r="A1183" s="1">
        <v>45474</v>
      </c>
      <c r="B1183" s="1" t="str">
        <f t="shared" si="113"/>
        <v>julio</v>
      </c>
      <c r="C1183" t="s">
        <v>346</v>
      </c>
      <c r="D1183" t="s">
        <v>347</v>
      </c>
      <c r="E1183" t="str">
        <f>+VLOOKUP(F1183,'[1]DIVIPOLA MPIO'!$A$5:$B$1125,2,0)</f>
        <v>Casanare</v>
      </c>
      <c r="F1183" t="s">
        <v>463</v>
      </c>
      <c r="G1183" t="s">
        <v>348</v>
      </c>
      <c r="H1183" t="s">
        <v>374</v>
      </c>
      <c r="I1183" t="s">
        <v>15</v>
      </c>
      <c r="J1183" t="s">
        <v>16</v>
      </c>
      <c r="K1183" s="2">
        <v>7</v>
      </c>
      <c r="L1183" s="53">
        <v>1280</v>
      </c>
      <c r="M1183" s="53">
        <v>2120</v>
      </c>
      <c r="N1183" s="29">
        <f t="shared" si="114"/>
        <v>4</v>
      </c>
      <c r="O1183" s="30" t="str">
        <f t="shared" si="115"/>
        <v>21</v>
      </c>
      <c r="P1183" s="30" t="str">
        <f t="shared" si="116"/>
        <v>20</v>
      </c>
      <c r="Q1183" s="31">
        <f t="shared" si="117"/>
        <v>1280</v>
      </c>
      <c r="R1183" s="31">
        <f t="shared" si="118"/>
        <v>21.333333333333332</v>
      </c>
    </row>
    <row r="1184" spans="1:18">
      <c r="A1184" s="1">
        <v>45474</v>
      </c>
      <c r="B1184" s="1" t="str">
        <f t="shared" si="113"/>
        <v>julio</v>
      </c>
      <c r="C1184" t="s">
        <v>346</v>
      </c>
      <c r="D1184" t="s">
        <v>347</v>
      </c>
      <c r="E1184" t="str">
        <f>+VLOOKUP(F1184,'[1]DIVIPOLA MPIO'!$A$5:$B$1125,2,0)</f>
        <v>Casanare</v>
      </c>
      <c r="F1184" t="s">
        <v>463</v>
      </c>
      <c r="G1184" t="s">
        <v>348</v>
      </c>
      <c r="H1184" t="s">
        <v>375</v>
      </c>
      <c r="I1184" t="s">
        <v>15</v>
      </c>
      <c r="J1184" t="s">
        <v>16</v>
      </c>
      <c r="K1184" s="2">
        <v>7</v>
      </c>
      <c r="L1184" s="53">
        <v>1510</v>
      </c>
      <c r="M1184" s="53">
        <v>2510</v>
      </c>
      <c r="N1184" s="29">
        <f t="shared" si="114"/>
        <v>4</v>
      </c>
      <c r="O1184" s="30" t="str">
        <f t="shared" si="115"/>
        <v>25</v>
      </c>
      <c r="P1184" s="30" t="str">
        <f t="shared" si="116"/>
        <v>10</v>
      </c>
      <c r="Q1184" s="31">
        <f t="shared" si="117"/>
        <v>1510</v>
      </c>
      <c r="R1184" s="31">
        <f t="shared" si="118"/>
        <v>25.166666666666668</v>
      </c>
    </row>
    <row r="1185" spans="1:18">
      <c r="A1185" s="1">
        <v>45474</v>
      </c>
      <c r="B1185" s="1" t="str">
        <f t="shared" si="113"/>
        <v>julio</v>
      </c>
      <c r="C1185" t="s">
        <v>346</v>
      </c>
      <c r="D1185" t="s">
        <v>347</v>
      </c>
      <c r="E1185" t="str">
        <f>+VLOOKUP(F1185,'[1]DIVIPOLA MPIO'!$A$5:$B$1125,2,0)</f>
        <v>Casanare</v>
      </c>
      <c r="F1185" t="s">
        <v>463</v>
      </c>
      <c r="G1185" t="s">
        <v>348</v>
      </c>
      <c r="H1185" t="s">
        <v>349</v>
      </c>
      <c r="I1185" t="s">
        <v>15</v>
      </c>
      <c r="J1185" t="s">
        <v>16</v>
      </c>
      <c r="K1185" s="2">
        <v>7</v>
      </c>
      <c r="L1185" s="53">
        <v>1410</v>
      </c>
      <c r="M1185" s="53">
        <v>2330</v>
      </c>
      <c r="N1185" s="29">
        <f t="shared" si="114"/>
        <v>4</v>
      </c>
      <c r="O1185" s="30" t="str">
        <f t="shared" si="115"/>
        <v>23</v>
      </c>
      <c r="P1185" s="30" t="str">
        <f t="shared" si="116"/>
        <v>30</v>
      </c>
      <c r="Q1185" s="31">
        <f t="shared" si="117"/>
        <v>1410</v>
      </c>
      <c r="R1185" s="31">
        <f t="shared" si="118"/>
        <v>23.5</v>
      </c>
    </row>
    <row r="1186" spans="1:18">
      <c r="A1186" s="1">
        <v>45474</v>
      </c>
      <c r="B1186" s="1" t="str">
        <f t="shared" si="113"/>
        <v>julio</v>
      </c>
      <c r="C1186" t="s">
        <v>275</v>
      </c>
      <c r="D1186" t="s">
        <v>276</v>
      </c>
      <c r="E1186" t="str">
        <f>+VLOOKUP(F1186,'[1]DIVIPOLA MPIO'!$A$5:$B$1125,2,0)</f>
        <v>Casanare</v>
      </c>
      <c r="F1186" t="s">
        <v>201</v>
      </c>
      <c r="G1186" t="s">
        <v>277</v>
      </c>
      <c r="H1186" t="s">
        <v>279</v>
      </c>
      <c r="I1186" t="s">
        <v>15</v>
      </c>
      <c r="J1186" t="s">
        <v>16</v>
      </c>
      <c r="K1186" s="2">
        <v>336</v>
      </c>
      <c r="L1186" s="53">
        <v>5711</v>
      </c>
      <c r="M1186" s="53">
        <v>8430</v>
      </c>
      <c r="N1186" s="29">
        <f t="shared" si="114"/>
        <v>4</v>
      </c>
      <c r="O1186" s="30" t="str">
        <f t="shared" si="115"/>
        <v>84</v>
      </c>
      <c r="P1186" s="30" t="str">
        <f t="shared" si="116"/>
        <v>30</v>
      </c>
      <c r="Q1186" s="31">
        <f t="shared" si="117"/>
        <v>5070</v>
      </c>
      <c r="R1186" s="31">
        <f t="shared" si="118"/>
        <v>84.5</v>
      </c>
    </row>
    <row r="1187" spans="1:18">
      <c r="A1187" s="1">
        <v>45474</v>
      </c>
      <c r="B1187" s="1" t="str">
        <f t="shared" si="113"/>
        <v>julio</v>
      </c>
      <c r="C1187" t="s">
        <v>151</v>
      </c>
      <c r="D1187" t="s">
        <v>152</v>
      </c>
      <c r="E1187" t="str">
        <f>+VLOOKUP(F1187,'[1]DIVIPOLA MPIO'!$A$5:$B$1125,2,0)</f>
        <v>Casanare</v>
      </c>
      <c r="F1187" t="s">
        <v>458</v>
      </c>
      <c r="G1187" t="s">
        <v>154</v>
      </c>
      <c r="H1187" t="s">
        <v>350</v>
      </c>
      <c r="I1187" t="s">
        <v>15</v>
      </c>
      <c r="J1187" t="s">
        <v>16</v>
      </c>
      <c r="K1187" s="2">
        <v>17</v>
      </c>
      <c r="L1187" s="53">
        <v>3900</v>
      </c>
      <c r="M1187" s="53">
        <v>65</v>
      </c>
      <c r="N1187" s="29">
        <f t="shared" si="114"/>
        <v>2</v>
      </c>
      <c r="O1187" s="30" t="str">
        <f t="shared" si="115"/>
        <v>65</v>
      </c>
      <c r="P1187" s="30">
        <f t="shared" si="116"/>
        <v>0</v>
      </c>
      <c r="Q1187" s="31">
        <f t="shared" si="117"/>
        <v>3900</v>
      </c>
      <c r="R1187" s="31">
        <f t="shared" si="118"/>
        <v>65</v>
      </c>
    </row>
    <row r="1188" spans="1:18">
      <c r="A1188" s="1">
        <v>45474</v>
      </c>
      <c r="B1188" s="1" t="str">
        <f t="shared" si="113"/>
        <v>julio</v>
      </c>
      <c r="C1188" t="s">
        <v>151</v>
      </c>
      <c r="D1188" t="s">
        <v>152</v>
      </c>
      <c r="E1188" t="str">
        <f>+VLOOKUP(F1188,'[1]DIVIPOLA MPIO'!$A$5:$B$1125,2,0)</f>
        <v>Casanare</v>
      </c>
      <c r="F1188" t="s">
        <v>458</v>
      </c>
      <c r="G1188" t="s">
        <v>154</v>
      </c>
      <c r="H1188" t="s">
        <v>155</v>
      </c>
      <c r="I1188" t="s">
        <v>15</v>
      </c>
      <c r="J1188" t="s">
        <v>16</v>
      </c>
      <c r="K1188" s="2">
        <v>12</v>
      </c>
      <c r="L1188" s="53">
        <v>1770</v>
      </c>
      <c r="M1188" s="53">
        <v>2930</v>
      </c>
      <c r="N1188" s="29">
        <f t="shared" si="114"/>
        <v>4</v>
      </c>
      <c r="O1188" s="30" t="str">
        <f t="shared" si="115"/>
        <v>29</v>
      </c>
      <c r="P1188" s="30" t="str">
        <f t="shared" si="116"/>
        <v>30</v>
      </c>
      <c r="Q1188" s="31">
        <f t="shared" si="117"/>
        <v>1770</v>
      </c>
      <c r="R1188" s="31">
        <f t="shared" si="118"/>
        <v>29.5</v>
      </c>
    </row>
    <row r="1189" spans="1:18">
      <c r="A1189" s="1">
        <v>45474</v>
      </c>
      <c r="B1189" s="1" t="str">
        <f t="shared" si="113"/>
        <v>julio</v>
      </c>
      <c r="C1189" t="s">
        <v>151</v>
      </c>
      <c r="D1189" t="s">
        <v>152</v>
      </c>
      <c r="E1189" t="str">
        <f>+VLOOKUP(F1189,'[1]DIVIPOLA MPIO'!$A$5:$B$1125,2,0)</f>
        <v>Casanare</v>
      </c>
      <c r="F1189" t="s">
        <v>458</v>
      </c>
      <c r="G1189" t="s">
        <v>154</v>
      </c>
      <c r="H1189" t="s">
        <v>351</v>
      </c>
      <c r="I1189" t="s">
        <v>157</v>
      </c>
      <c r="J1189" t="s">
        <v>16</v>
      </c>
      <c r="K1189" s="2">
        <v>11</v>
      </c>
      <c r="L1189" s="53">
        <v>1830</v>
      </c>
      <c r="M1189" s="53">
        <v>3030</v>
      </c>
      <c r="N1189" s="29">
        <f t="shared" si="114"/>
        <v>4</v>
      </c>
      <c r="O1189" s="30" t="str">
        <f t="shared" si="115"/>
        <v>30</v>
      </c>
      <c r="P1189" s="30" t="str">
        <f t="shared" si="116"/>
        <v>30</v>
      </c>
      <c r="Q1189" s="31">
        <f t="shared" si="117"/>
        <v>1830</v>
      </c>
      <c r="R1189" s="31">
        <f t="shared" si="118"/>
        <v>30.5</v>
      </c>
    </row>
    <row r="1190" spans="1:18">
      <c r="A1190" s="1">
        <v>45474</v>
      </c>
      <c r="B1190" s="1" t="str">
        <f t="shared" si="113"/>
        <v>julio</v>
      </c>
      <c r="C1190" t="s">
        <v>151</v>
      </c>
      <c r="D1190" t="s">
        <v>152</v>
      </c>
      <c r="E1190" t="str">
        <f>+VLOOKUP(F1190,'[1]DIVIPOLA MPIO'!$A$5:$B$1125,2,0)</f>
        <v>Casanare</v>
      </c>
      <c r="F1190" t="s">
        <v>458</v>
      </c>
      <c r="G1190" t="s">
        <v>154</v>
      </c>
      <c r="H1190" t="s">
        <v>406</v>
      </c>
      <c r="I1190" t="s">
        <v>264</v>
      </c>
      <c r="J1190" t="s">
        <v>16</v>
      </c>
      <c r="K1190" s="2">
        <v>10</v>
      </c>
      <c r="L1190" s="53">
        <v>2220</v>
      </c>
      <c r="M1190" s="53">
        <v>37</v>
      </c>
      <c r="N1190" s="29">
        <f t="shared" si="114"/>
        <v>2</v>
      </c>
      <c r="O1190" s="30" t="str">
        <f t="shared" si="115"/>
        <v>37</v>
      </c>
      <c r="P1190" s="30">
        <f t="shared" si="116"/>
        <v>0</v>
      </c>
      <c r="Q1190" s="31">
        <f t="shared" si="117"/>
        <v>2220</v>
      </c>
      <c r="R1190" s="31">
        <f t="shared" si="118"/>
        <v>37</v>
      </c>
    </row>
    <row r="1191" spans="1:18">
      <c r="A1191" s="1">
        <v>45474</v>
      </c>
      <c r="B1191" s="1" t="str">
        <f t="shared" si="113"/>
        <v>julio</v>
      </c>
      <c r="C1191" t="s">
        <v>151</v>
      </c>
      <c r="D1191" t="s">
        <v>152</v>
      </c>
      <c r="E1191" t="str">
        <f>+VLOOKUP(F1191,'[1]DIVIPOLA MPIO'!$A$5:$B$1125,2,0)</f>
        <v>Casanare</v>
      </c>
      <c r="F1191" t="s">
        <v>458</v>
      </c>
      <c r="G1191" t="s">
        <v>154</v>
      </c>
      <c r="H1191" t="s">
        <v>156</v>
      </c>
      <c r="I1191" t="s">
        <v>157</v>
      </c>
      <c r="J1191" t="s">
        <v>16</v>
      </c>
      <c r="K1191" s="2">
        <v>6</v>
      </c>
      <c r="L1191" s="53">
        <v>1140</v>
      </c>
      <c r="M1191" s="53">
        <v>19</v>
      </c>
      <c r="N1191" s="29">
        <f t="shared" si="114"/>
        <v>2</v>
      </c>
      <c r="O1191" s="30" t="str">
        <f t="shared" si="115"/>
        <v>19</v>
      </c>
      <c r="P1191" s="30">
        <f t="shared" si="116"/>
        <v>0</v>
      </c>
      <c r="Q1191" s="31">
        <f t="shared" si="117"/>
        <v>1140</v>
      </c>
      <c r="R1191" s="31">
        <f t="shared" si="118"/>
        <v>19</v>
      </c>
    </row>
    <row r="1192" spans="1:18">
      <c r="A1192" s="1">
        <v>45474</v>
      </c>
      <c r="B1192" s="1" t="str">
        <f t="shared" si="113"/>
        <v>julio</v>
      </c>
      <c r="C1192" t="s">
        <v>151</v>
      </c>
      <c r="D1192" t="s">
        <v>152</v>
      </c>
      <c r="E1192" t="str">
        <f>+VLOOKUP(F1192,'[1]DIVIPOLA MPIO'!$A$5:$B$1125,2,0)</f>
        <v>Meta</v>
      </c>
      <c r="F1192" t="s">
        <v>456</v>
      </c>
      <c r="G1192" t="s">
        <v>154</v>
      </c>
      <c r="H1192" t="s">
        <v>352</v>
      </c>
      <c r="I1192" t="s">
        <v>15</v>
      </c>
      <c r="J1192" t="s">
        <v>16</v>
      </c>
      <c r="K1192" s="2">
        <v>18</v>
      </c>
      <c r="L1192" s="53">
        <v>4500</v>
      </c>
      <c r="M1192" s="53">
        <v>75</v>
      </c>
      <c r="N1192" s="29">
        <f t="shared" si="114"/>
        <v>2</v>
      </c>
      <c r="O1192" s="30" t="str">
        <f t="shared" si="115"/>
        <v>75</v>
      </c>
      <c r="P1192" s="30">
        <f t="shared" si="116"/>
        <v>0</v>
      </c>
      <c r="Q1192" s="31">
        <f t="shared" si="117"/>
        <v>4500</v>
      </c>
      <c r="R1192" s="31">
        <f t="shared" si="118"/>
        <v>75</v>
      </c>
    </row>
    <row r="1193" spans="1:18">
      <c r="A1193" s="1">
        <v>45474</v>
      </c>
      <c r="B1193" s="1" t="str">
        <f t="shared" si="113"/>
        <v>julio</v>
      </c>
      <c r="C1193" t="s">
        <v>151</v>
      </c>
      <c r="D1193" t="s">
        <v>152</v>
      </c>
      <c r="E1193" t="str">
        <f>+VLOOKUP(F1193,'[1]DIVIPOLA MPIO'!$A$5:$B$1125,2,0)</f>
        <v>Meta</v>
      </c>
      <c r="F1193" t="s">
        <v>456</v>
      </c>
      <c r="G1193" t="s">
        <v>159</v>
      </c>
      <c r="H1193" t="s">
        <v>160</v>
      </c>
      <c r="I1193" t="s">
        <v>15</v>
      </c>
      <c r="J1193" t="s">
        <v>16</v>
      </c>
      <c r="K1193" s="2">
        <v>13</v>
      </c>
      <c r="L1193" s="53">
        <v>3390</v>
      </c>
      <c r="M1193" s="53">
        <v>5630</v>
      </c>
      <c r="N1193" s="29">
        <f t="shared" si="114"/>
        <v>4</v>
      </c>
      <c r="O1193" s="30" t="str">
        <f t="shared" si="115"/>
        <v>56</v>
      </c>
      <c r="P1193" s="30" t="str">
        <f t="shared" si="116"/>
        <v>30</v>
      </c>
      <c r="Q1193" s="31">
        <f t="shared" si="117"/>
        <v>3390</v>
      </c>
      <c r="R1193" s="31">
        <f t="shared" si="118"/>
        <v>56.5</v>
      </c>
    </row>
    <row r="1194" spans="1:18">
      <c r="A1194" s="1">
        <v>45474</v>
      </c>
      <c r="B1194" s="1" t="str">
        <f t="shared" si="113"/>
        <v>julio</v>
      </c>
      <c r="C1194" t="s">
        <v>151</v>
      </c>
      <c r="D1194" t="s">
        <v>152</v>
      </c>
      <c r="E1194" t="str">
        <f>+VLOOKUP(F1194,'[1]DIVIPOLA MPIO'!$A$5:$B$1125,2,0)</f>
        <v>Meta</v>
      </c>
      <c r="F1194" t="s">
        <v>456</v>
      </c>
      <c r="G1194" t="s">
        <v>159</v>
      </c>
      <c r="H1194" t="s">
        <v>161</v>
      </c>
      <c r="I1194" t="s">
        <v>15</v>
      </c>
      <c r="J1194" t="s">
        <v>16</v>
      </c>
      <c r="K1194" s="2">
        <v>8</v>
      </c>
      <c r="L1194" s="53">
        <v>1960</v>
      </c>
      <c r="M1194" s="53">
        <v>3240</v>
      </c>
      <c r="N1194" s="29">
        <f t="shared" si="114"/>
        <v>4</v>
      </c>
      <c r="O1194" s="30" t="str">
        <f t="shared" si="115"/>
        <v>32</v>
      </c>
      <c r="P1194" s="30" t="str">
        <f t="shared" si="116"/>
        <v>40</v>
      </c>
      <c r="Q1194" s="31">
        <f t="shared" si="117"/>
        <v>1960</v>
      </c>
      <c r="R1194" s="31">
        <f t="shared" si="118"/>
        <v>32.666666666666664</v>
      </c>
    </row>
    <row r="1195" spans="1:18">
      <c r="A1195" s="1">
        <v>45474</v>
      </c>
      <c r="B1195" s="1" t="str">
        <f t="shared" si="113"/>
        <v>julio</v>
      </c>
      <c r="C1195" t="s">
        <v>162</v>
      </c>
      <c r="D1195" t="s">
        <v>163</v>
      </c>
      <c r="E1195" t="str">
        <f>+VLOOKUP(F1195,'[1]DIVIPOLA MPIO'!$A$5:$B$1125,2,0)</f>
        <v>Arauca</v>
      </c>
      <c r="F1195" t="s">
        <v>510</v>
      </c>
      <c r="G1195" t="s">
        <v>165</v>
      </c>
      <c r="H1195" t="s">
        <v>166</v>
      </c>
      <c r="I1195" t="s">
        <v>15</v>
      </c>
      <c r="J1195" t="s">
        <v>16</v>
      </c>
      <c r="K1195" s="2">
        <v>7</v>
      </c>
      <c r="L1195" s="53">
        <v>1410</v>
      </c>
      <c r="M1195" s="53">
        <v>2330</v>
      </c>
      <c r="N1195" s="29">
        <f t="shared" si="114"/>
        <v>4</v>
      </c>
      <c r="O1195" s="30" t="str">
        <f t="shared" si="115"/>
        <v>23</v>
      </c>
      <c r="P1195" s="30" t="str">
        <f t="shared" si="116"/>
        <v>30</v>
      </c>
      <c r="Q1195" s="31">
        <f t="shared" si="117"/>
        <v>1410</v>
      </c>
      <c r="R1195" s="31">
        <f t="shared" si="118"/>
        <v>23.5</v>
      </c>
    </row>
    <row r="1196" spans="1:18">
      <c r="A1196" s="1">
        <v>45474</v>
      </c>
      <c r="B1196" s="1" t="str">
        <f t="shared" si="113"/>
        <v>julio</v>
      </c>
      <c r="C1196" t="s">
        <v>167</v>
      </c>
      <c r="D1196" t="s">
        <v>168</v>
      </c>
      <c r="E1196" t="str">
        <f>+VLOOKUP(F1196,'[1]DIVIPOLA MPIO'!$A$5:$B$1125,2,0)</f>
        <v>Casanare</v>
      </c>
      <c r="F1196" t="s">
        <v>338</v>
      </c>
      <c r="G1196" t="s">
        <v>353</v>
      </c>
      <c r="H1196" t="s">
        <v>376</v>
      </c>
      <c r="I1196" t="s">
        <v>92</v>
      </c>
      <c r="J1196" t="s">
        <v>16</v>
      </c>
      <c r="K1196" s="2">
        <v>425</v>
      </c>
      <c r="L1196" s="53">
        <v>8490</v>
      </c>
      <c r="M1196" s="53">
        <v>75</v>
      </c>
      <c r="N1196" s="29">
        <f t="shared" si="114"/>
        <v>2</v>
      </c>
      <c r="O1196" s="30" t="str">
        <f t="shared" si="115"/>
        <v>75</v>
      </c>
      <c r="P1196" s="30">
        <f t="shared" si="116"/>
        <v>0</v>
      </c>
      <c r="Q1196" s="31">
        <f t="shared" si="117"/>
        <v>4500</v>
      </c>
      <c r="R1196" s="31">
        <f t="shared" si="118"/>
        <v>75</v>
      </c>
    </row>
    <row r="1197" spans="1:18">
      <c r="A1197" s="1">
        <v>45474</v>
      </c>
      <c r="B1197" s="1" t="str">
        <f t="shared" si="113"/>
        <v>julio</v>
      </c>
      <c r="C1197" t="s">
        <v>167</v>
      </c>
      <c r="D1197" t="s">
        <v>168</v>
      </c>
      <c r="E1197" t="str">
        <f>+VLOOKUP(F1197,'[1]DIVIPOLA MPIO'!$A$5:$B$1125,2,0)</f>
        <v>Casanare</v>
      </c>
      <c r="F1197" t="s">
        <v>338</v>
      </c>
      <c r="G1197" t="s">
        <v>353</v>
      </c>
      <c r="H1197" t="s">
        <v>355</v>
      </c>
      <c r="I1197" t="s">
        <v>92</v>
      </c>
      <c r="J1197" t="s">
        <v>16</v>
      </c>
      <c r="K1197" s="2">
        <v>212</v>
      </c>
      <c r="L1197" s="53">
        <v>3420</v>
      </c>
      <c r="M1197" s="53">
        <v>27</v>
      </c>
      <c r="N1197" s="29">
        <f t="shared" si="114"/>
        <v>2</v>
      </c>
      <c r="O1197" s="30" t="str">
        <f t="shared" si="115"/>
        <v>27</v>
      </c>
      <c r="P1197" s="30">
        <f t="shared" si="116"/>
        <v>0</v>
      </c>
      <c r="Q1197" s="31">
        <f t="shared" si="117"/>
        <v>1620</v>
      </c>
      <c r="R1197" s="31">
        <f t="shared" si="118"/>
        <v>27</v>
      </c>
    </row>
    <row r="1198" spans="1:18">
      <c r="A1198" s="1">
        <v>45474</v>
      </c>
      <c r="B1198" s="1" t="str">
        <f t="shared" si="113"/>
        <v>julio</v>
      </c>
      <c r="C1198" t="s">
        <v>167</v>
      </c>
      <c r="D1198" t="s">
        <v>168</v>
      </c>
      <c r="E1198" t="str">
        <f>+VLOOKUP(F1198,'[1]DIVIPOLA MPIO'!$A$5:$B$1125,2,0)</f>
        <v>Casanare</v>
      </c>
      <c r="F1198" t="s">
        <v>338</v>
      </c>
      <c r="G1198" t="s">
        <v>353</v>
      </c>
      <c r="H1198" t="s">
        <v>171</v>
      </c>
      <c r="I1198" t="s">
        <v>92</v>
      </c>
      <c r="J1198" t="s">
        <v>16</v>
      </c>
      <c r="K1198" s="2">
        <v>428</v>
      </c>
      <c r="L1198" s="53">
        <v>8560</v>
      </c>
      <c r="M1198" s="53">
        <v>75</v>
      </c>
      <c r="N1198" s="29">
        <f t="shared" si="114"/>
        <v>2</v>
      </c>
      <c r="O1198" s="30" t="str">
        <f t="shared" si="115"/>
        <v>75</v>
      </c>
      <c r="P1198" s="30">
        <f t="shared" si="116"/>
        <v>0</v>
      </c>
      <c r="Q1198" s="31">
        <f t="shared" si="117"/>
        <v>4500</v>
      </c>
      <c r="R1198" s="31">
        <f t="shared" si="118"/>
        <v>75</v>
      </c>
    </row>
    <row r="1199" spans="1:18">
      <c r="A1199" s="1">
        <v>45474</v>
      </c>
      <c r="B1199" s="1" t="str">
        <f t="shared" si="113"/>
        <v>julio</v>
      </c>
      <c r="C1199" t="s">
        <v>167</v>
      </c>
      <c r="D1199" t="s">
        <v>168</v>
      </c>
      <c r="E1199" t="str">
        <f>+VLOOKUP(F1199,'[1]DIVIPOLA MPIO'!$A$5:$B$1125,2,0)</f>
        <v>Casanare</v>
      </c>
      <c r="F1199" t="s">
        <v>338</v>
      </c>
      <c r="G1199" t="s">
        <v>353</v>
      </c>
      <c r="H1199" t="s">
        <v>377</v>
      </c>
      <c r="I1199" t="s">
        <v>15</v>
      </c>
      <c r="J1199" t="s">
        <v>16</v>
      </c>
      <c r="K1199" s="2">
        <v>416</v>
      </c>
      <c r="L1199" s="53">
        <v>8320</v>
      </c>
      <c r="M1199" s="53">
        <v>75</v>
      </c>
      <c r="N1199" s="29">
        <f t="shared" si="114"/>
        <v>2</v>
      </c>
      <c r="O1199" s="30" t="str">
        <f t="shared" si="115"/>
        <v>75</v>
      </c>
      <c r="P1199" s="30">
        <f t="shared" si="116"/>
        <v>0</v>
      </c>
      <c r="Q1199" s="31">
        <f t="shared" si="117"/>
        <v>4500</v>
      </c>
      <c r="R1199" s="31">
        <f t="shared" si="118"/>
        <v>75</v>
      </c>
    </row>
    <row r="1200" spans="1:18">
      <c r="A1200" s="1">
        <v>45474</v>
      </c>
      <c r="B1200" s="1" t="str">
        <f t="shared" si="113"/>
        <v>julio</v>
      </c>
      <c r="C1200" t="s">
        <v>167</v>
      </c>
      <c r="D1200" t="s">
        <v>168</v>
      </c>
      <c r="E1200" t="str">
        <f>+VLOOKUP(F1200,'[1]DIVIPOLA MPIO'!$A$5:$B$1125,2,0)</f>
        <v>Meta</v>
      </c>
      <c r="F1200" t="s">
        <v>169</v>
      </c>
      <c r="G1200" t="s">
        <v>170</v>
      </c>
      <c r="H1200" t="s">
        <v>355</v>
      </c>
      <c r="I1200" t="s">
        <v>92</v>
      </c>
      <c r="J1200" t="s">
        <v>16</v>
      </c>
      <c r="K1200" s="2">
        <v>244</v>
      </c>
      <c r="L1200" s="53">
        <v>3665</v>
      </c>
      <c r="M1200" s="53">
        <v>48</v>
      </c>
      <c r="N1200" s="29">
        <f t="shared" si="114"/>
        <v>2</v>
      </c>
      <c r="O1200" s="30" t="str">
        <f t="shared" si="115"/>
        <v>48</v>
      </c>
      <c r="P1200" s="30">
        <f t="shared" si="116"/>
        <v>0</v>
      </c>
      <c r="Q1200" s="31">
        <f t="shared" si="117"/>
        <v>2880</v>
      </c>
      <c r="R1200" s="31">
        <f t="shared" si="118"/>
        <v>48</v>
      </c>
    </row>
    <row r="1201" spans="1:18">
      <c r="A1201" s="1">
        <v>45474</v>
      </c>
      <c r="B1201" s="1" t="str">
        <f t="shared" si="113"/>
        <v>julio</v>
      </c>
      <c r="C1201" t="s">
        <v>356</v>
      </c>
      <c r="D1201" t="s">
        <v>357</v>
      </c>
      <c r="E1201" t="str">
        <f>+VLOOKUP(F1201,'[1]DIVIPOLA MPIO'!$A$5:$B$1125,2,0)</f>
        <v>Meta</v>
      </c>
      <c r="F1201" t="s">
        <v>358</v>
      </c>
      <c r="G1201" t="s">
        <v>359</v>
      </c>
      <c r="H1201" t="s">
        <v>360</v>
      </c>
      <c r="I1201" t="s">
        <v>15</v>
      </c>
      <c r="J1201" t="s">
        <v>16</v>
      </c>
      <c r="K1201" s="2">
        <v>48</v>
      </c>
      <c r="L1201" s="53">
        <v>1643</v>
      </c>
      <c r="M1201" s="53">
        <v>20</v>
      </c>
      <c r="N1201" s="29">
        <f t="shared" si="114"/>
        <v>2</v>
      </c>
      <c r="O1201" s="30" t="str">
        <f t="shared" si="115"/>
        <v>20</v>
      </c>
      <c r="P1201" s="30">
        <f t="shared" si="116"/>
        <v>0</v>
      </c>
      <c r="Q1201" s="31">
        <f t="shared" si="117"/>
        <v>1200</v>
      </c>
      <c r="R1201" s="31">
        <f t="shared" si="118"/>
        <v>20</v>
      </c>
    </row>
    <row r="1202" spans="1:18">
      <c r="A1202" s="1">
        <v>45474</v>
      </c>
      <c r="B1202" s="1" t="str">
        <f t="shared" si="113"/>
        <v>julio</v>
      </c>
      <c r="C1202" t="s">
        <v>356</v>
      </c>
      <c r="D1202" t="s">
        <v>357</v>
      </c>
      <c r="E1202" t="str">
        <f>+VLOOKUP(F1202,'[1]DIVIPOLA MPIO'!$A$5:$B$1125,2,0)</f>
        <v>Meta</v>
      </c>
      <c r="F1202" t="s">
        <v>456</v>
      </c>
      <c r="G1202" t="s">
        <v>361</v>
      </c>
      <c r="H1202" t="s">
        <v>360</v>
      </c>
      <c r="I1202" t="s">
        <v>15</v>
      </c>
      <c r="J1202" t="s">
        <v>16</v>
      </c>
      <c r="K1202" s="2">
        <v>112</v>
      </c>
      <c r="L1202" s="53">
        <v>4192</v>
      </c>
      <c r="M1202" s="53">
        <v>47</v>
      </c>
      <c r="N1202" s="29">
        <f t="shared" si="114"/>
        <v>2</v>
      </c>
      <c r="O1202" s="30" t="str">
        <f t="shared" si="115"/>
        <v>47</v>
      </c>
      <c r="P1202" s="30">
        <f t="shared" si="116"/>
        <v>0</v>
      </c>
      <c r="Q1202" s="31">
        <f t="shared" si="117"/>
        <v>2820</v>
      </c>
      <c r="R1202" s="31">
        <f t="shared" si="118"/>
        <v>47</v>
      </c>
    </row>
    <row r="1203" spans="1:18">
      <c r="A1203" s="1">
        <v>45474</v>
      </c>
      <c r="B1203" s="1" t="str">
        <f t="shared" si="113"/>
        <v>julio</v>
      </c>
      <c r="C1203" t="s">
        <v>281</v>
      </c>
      <c r="D1203" t="s">
        <v>282</v>
      </c>
      <c r="E1203" t="str">
        <f>+VLOOKUP(F1203,'[1]DIVIPOLA MPIO'!$A$5:$B$1125,2,0)</f>
        <v>Casanare</v>
      </c>
      <c r="F1203" t="s">
        <v>12</v>
      </c>
      <c r="G1203" t="s">
        <v>378</v>
      </c>
      <c r="H1203" t="s">
        <v>284</v>
      </c>
      <c r="I1203" t="s">
        <v>15</v>
      </c>
      <c r="J1203" t="s">
        <v>16</v>
      </c>
      <c r="K1203" s="2">
        <v>7</v>
      </c>
      <c r="L1203" s="53">
        <v>200</v>
      </c>
      <c r="M1203" s="53">
        <v>5</v>
      </c>
      <c r="N1203" s="29">
        <f t="shared" si="114"/>
        <v>1</v>
      </c>
      <c r="O1203" s="30" t="str">
        <f t="shared" si="115"/>
        <v>5</v>
      </c>
      <c r="P1203" s="30">
        <f t="shared" si="116"/>
        <v>0</v>
      </c>
      <c r="Q1203" s="31">
        <f t="shared" si="117"/>
        <v>300</v>
      </c>
      <c r="R1203" s="31">
        <f t="shared" si="118"/>
        <v>5</v>
      </c>
    </row>
    <row r="1204" spans="1:18">
      <c r="A1204" s="1">
        <v>45474</v>
      </c>
      <c r="B1204" s="1" t="str">
        <f t="shared" si="113"/>
        <v>julio</v>
      </c>
      <c r="C1204" t="s">
        <v>281</v>
      </c>
      <c r="D1204" t="s">
        <v>282</v>
      </c>
      <c r="E1204" t="str">
        <f>+VLOOKUP(F1204,'[1]DIVIPOLA MPIO'!$A$5:$B$1125,2,0)</f>
        <v>Casanare</v>
      </c>
      <c r="F1204" t="s">
        <v>463</v>
      </c>
      <c r="G1204" t="s">
        <v>332</v>
      </c>
      <c r="H1204" t="s">
        <v>381</v>
      </c>
      <c r="I1204" t="s">
        <v>15</v>
      </c>
      <c r="J1204" t="s">
        <v>16</v>
      </c>
      <c r="K1204" s="2">
        <v>41</v>
      </c>
      <c r="L1204" s="53">
        <v>1240</v>
      </c>
      <c r="M1204" s="53">
        <v>31</v>
      </c>
      <c r="N1204" s="29">
        <f t="shared" si="114"/>
        <v>2</v>
      </c>
      <c r="O1204" s="30" t="str">
        <f t="shared" si="115"/>
        <v>31</v>
      </c>
      <c r="P1204" s="30">
        <f t="shared" si="116"/>
        <v>0</v>
      </c>
      <c r="Q1204" s="31">
        <f t="shared" si="117"/>
        <v>1860</v>
      </c>
      <c r="R1204" s="31">
        <f t="shared" si="118"/>
        <v>31</v>
      </c>
    </row>
    <row r="1205" spans="1:18">
      <c r="A1205" s="1">
        <v>45474</v>
      </c>
      <c r="B1205" s="1" t="str">
        <f t="shared" si="113"/>
        <v>julio</v>
      </c>
      <c r="C1205" t="s">
        <v>281</v>
      </c>
      <c r="D1205" t="s">
        <v>282</v>
      </c>
      <c r="E1205" t="str">
        <f>+VLOOKUP(F1205,'[1]DIVIPOLA MPIO'!$A$5:$B$1125,2,0)</f>
        <v>Meta</v>
      </c>
      <c r="F1205" t="s">
        <v>459</v>
      </c>
      <c r="G1205" t="s">
        <v>407</v>
      </c>
      <c r="H1205" t="s">
        <v>284</v>
      </c>
      <c r="I1205" t="s">
        <v>15</v>
      </c>
      <c r="J1205" t="s">
        <v>16</v>
      </c>
      <c r="K1205" s="2">
        <v>4</v>
      </c>
      <c r="L1205" s="53">
        <v>120</v>
      </c>
      <c r="M1205" s="53">
        <v>3</v>
      </c>
      <c r="N1205" s="29">
        <f t="shared" si="114"/>
        <v>1</v>
      </c>
      <c r="O1205" s="30" t="str">
        <f t="shared" si="115"/>
        <v>3</v>
      </c>
      <c r="P1205" s="30">
        <f t="shared" si="116"/>
        <v>0</v>
      </c>
      <c r="Q1205" s="31">
        <f t="shared" si="117"/>
        <v>180</v>
      </c>
      <c r="R1205" s="31">
        <f t="shared" si="118"/>
        <v>3</v>
      </c>
    </row>
    <row r="1206" spans="1:18">
      <c r="A1206" s="1">
        <v>45474</v>
      </c>
      <c r="B1206" s="1" t="str">
        <f t="shared" si="113"/>
        <v>julio</v>
      </c>
      <c r="C1206" t="s">
        <v>172</v>
      </c>
      <c r="D1206" t="s">
        <v>173</v>
      </c>
      <c r="E1206" t="str">
        <f>+VLOOKUP(F1206,'[1]DIVIPOLA MPIO'!$A$5:$B$1125,2,0)</f>
        <v>Vichada</v>
      </c>
      <c r="F1206" t="s">
        <v>383</v>
      </c>
      <c r="G1206" t="s">
        <v>384</v>
      </c>
      <c r="H1206" t="s">
        <v>507</v>
      </c>
      <c r="I1206" t="s">
        <v>15</v>
      </c>
      <c r="J1206" t="s">
        <v>16</v>
      </c>
      <c r="K1206" s="2">
        <v>95</v>
      </c>
      <c r="L1206" s="53">
        <v>1120</v>
      </c>
      <c r="M1206" s="53">
        <v>32</v>
      </c>
      <c r="N1206" s="29">
        <f t="shared" si="114"/>
        <v>2</v>
      </c>
      <c r="O1206" s="30" t="str">
        <f t="shared" si="115"/>
        <v>32</v>
      </c>
      <c r="P1206" s="30">
        <f t="shared" si="116"/>
        <v>0</v>
      </c>
      <c r="Q1206" s="31">
        <f t="shared" si="117"/>
        <v>1920</v>
      </c>
      <c r="R1206" s="31">
        <f t="shared" si="118"/>
        <v>32</v>
      </c>
    </row>
    <row r="1207" spans="1:18">
      <c r="A1207" s="1">
        <v>45474</v>
      </c>
      <c r="B1207" s="1" t="str">
        <f t="shared" si="113"/>
        <v>julio</v>
      </c>
      <c r="C1207" t="s">
        <v>172</v>
      </c>
      <c r="D1207" t="s">
        <v>173</v>
      </c>
      <c r="E1207" t="str">
        <f>+VLOOKUP(F1207,'[1]DIVIPOLA MPIO'!$A$5:$B$1125,2,0)</f>
        <v>Vichada</v>
      </c>
      <c r="F1207" t="s">
        <v>383</v>
      </c>
      <c r="G1207" t="s">
        <v>384</v>
      </c>
      <c r="H1207" t="s">
        <v>387</v>
      </c>
      <c r="I1207" t="s">
        <v>15</v>
      </c>
      <c r="J1207" t="s">
        <v>16</v>
      </c>
      <c r="K1207" s="2">
        <v>109</v>
      </c>
      <c r="L1207" s="53">
        <v>1400</v>
      </c>
      <c r="M1207" s="53">
        <v>37</v>
      </c>
      <c r="N1207" s="29">
        <f t="shared" si="114"/>
        <v>2</v>
      </c>
      <c r="O1207" s="30" t="str">
        <f t="shared" si="115"/>
        <v>37</v>
      </c>
      <c r="P1207" s="30">
        <f t="shared" si="116"/>
        <v>0</v>
      </c>
      <c r="Q1207" s="31">
        <f t="shared" si="117"/>
        <v>2220</v>
      </c>
      <c r="R1207" s="31">
        <f t="shared" si="118"/>
        <v>37</v>
      </c>
    </row>
    <row r="1208" spans="1:18">
      <c r="A1208" s="1">
        <v>45474</v>
      </c>
      <c r="B1208" s="1" t="str">
        <f t="shared" si="113"/>
        <v>julio</v>
      </c>
      <c r="C1208" t="s">
        <v>172</v>
      </c>
      <c r="D1208" t="s">
        <v>173</v>
      </c>
      <c r="E1208" t="str">
        <f>+VLOOKUP(F1208,'[1]DIVIPOLA MPIO'!$A$5:$B$1125,2,0)</f>
        <v>Casanare</v>
      </c>
      <c r="F1208" t="s">
        <v>458</v>
      </c>
      <c r="G1208" t="s">
        <v>364</v>
      </c>
      <c r="H1208" t="s">
        <v>408</v>
      </c>
      <c r="I1208" t="s">
        <v>15</v>
      </c>
      <c r="J1208" t="s">
        <v>16</v>
      </c>
      <c r="K1208" s="2">
        <v>140</v>
      </c>
      <c r="L1208" s="53">
        <v>1884</v>
      </c>
      <c r="M1208" s="53">
        <v>4850</v>
      </c>
      <c r="N1208" s="29">
        <f t="shared" si="114"/>
        <v>4</v>
      </c>
      <c r="O1208" s="30" t="str">
        <f t="shared" si="115"/>
        <v>48</v>
      </c>
      <c r="P1208" s="30" t="str">
        <f t="shared" si="116"/>
        <v>50</v>
      </c>
      <c r="Q1208" s="31">
        <f t="shared" si="117"/>
        <v>2930</v>
      </c>
      <c r="R1208" s="31">
        <f t="shared" si="118"/>
        <v>48.833333333333336</v>
      </c>
    </row>
    <row r="1209" spans="1:18">
      <c r="A1209" s="1">
        <v>45474</v>
      </c>
      <c r="B1209" s="1" t="str">
        <f t="shared" si="113"/>
        <v>julio</v>
      </c>
      <c r="C1209" t="s">
        <v>172</v>
      </c>
      <c r="D1209" t="s">
        <v>173</v>
      </c>
      <c r="E1209" t="str">
        <f>+VLOOKUP(F1209,'[1]DIVIPOLA MPIO'!$A$5:$B$1125,2,0)</f>
        <v>Meta</v>
      </c>
      <c r="F1209" t="s">
        <v>459</v>
      </c>
      <c r="G1209" t="s">
        <v>386</v>
      </c>
      <c r="H1209" t="s">
        <v>179</v>
      </c>
      <c r="I1209" t="s">
        <v>15</v>
      </c>
      <c r="J1209" t="s">
        <v>16</v>
      </c>
      <c r="K1209" s="2">
        <v>160</v>
      </c>
      <c r="L1209" s="53">
        <v>2301</v>
      </c>
      <c r="M1209" s="53">
        <v>56</v>
      </c>
      <c r="N1209" s="29">
        <f t="shared" si="114"/>
        <v>2</v>
      </c>
      <c r="O1209" s="30" t="str">
        <f t="shared" si="115"/>
        <v>56</v>
      </c>
      <c r="P1209" s="30">
        <f t="shared" si="116"/>
        <v>0</v>
      </c>
      <c r="Q1209" s="31">
        <f t="shared" si="117"/>
        <v>3360</v>
      </c>
      <c r="R1209" s="31">
        <f t="shared" si="118"/>
        <v>56</v>
      </c>
    </row>
    <row r="1210" spans="1:18">
      <c r="A1210" s="1">
        <v>45474</v>
      </c>
      <c r="B1210" s="1" t="str">
        <f t="shared" si="113"/>
        <v>julio</v>
      </c>
      <c r="C1210" t="s">
        <v>172</v>
      </c>
      <c r="D1210" t="s">
        <v>173</v>
      </c>
      <c r="E1210" t="str">
        <f>+VLOOKUP(F1210,'[1]DIVIPOLA MPIO'!$A$5:$B$1125,2,0)</f>
        <v>Meta</v>
      </c>
      <c r="F1210" t="s">
        <v>169</v>
      </c>
      <c r="G1210" t="s">
        <v>174</v>
      </c>
      <c r="H1210" t="s">
        <v>175</v>
      </c>
      <c r="I1210" t="s">
        <v>15</v>
      </c>
      <c r="J1210" t="s">
        <v>16</v>
      </c>
      <c r="K1210" s="2">
        <v>64</v>
      </c>
      <c r="L1210" s="53">
        <v>1151</v>
      </c>
      <c r="M1210" s="53">
        <v>22</v>
      </c>
      <c r="N1210" s="29">
        <f t="shared" si="114"/>
        <v>2</v>
      </c>
      <c r="O1210" s="30" t="str">
        <f t="shared" si="115"/>
        <v>22</v>
      </c>
      <c r="P1210" s="30">
        <f t="shared" si="116"/>
        <v>0</v>
      </c>
      <c r="Q1210" s="31">
        <f t="shared" si="117"/>
        <v>1320</v>
      </c>
      <c r="R1210" s="31">
        <f t="shared" si="118"/>
        <v>22</v>
      </c>
    </row>
    <row r="1211" spans="1:18">
      <c r="A1211" s="1">
        <v>45474</v>
      </c>
      <c r="B1211" s="1" t="str">
        <f t="shared" si="113"/>
        <v>julio</v>
      </c>
      <c r="C1211" t="s">
        <v>172</v>
      </c>
      <c r="D1211" t="s">
        <v>173</v>
      </c>
      <c r="E1211" t="str">
        <f>+VLOOKUP(F1211,'[1]DIVIPOLA MPIO'!$A$5:$B$1125,2,0)</f>
        <v>Meta</v>
      </c>
      <c r="F1211" t="s">
        <v>169</v>
      </c>
      <c r="G1211" t="s">
        <v>174</v>
      </c>
      <c r="H1211" t="s">
        <v>177</v>
      </c>
      <c r="I1211" t="s">
        <v>15</v>
      </c>
      <c r="J1211" t="s">
        <v>16</v>
      </c>
      <c r="K1211" s="2">
        <v>151</v>
      </c>
      <c r="L1211" s="53">
        <v>2091</v>
      </c>
      <c r="M1211" s="53">
        <v>51</v>
      </c>
      <c r="N1211" s="29">
        <f t="shared" si="114"/>
        <v>2</v>
      </c>
      <c r="O1211" s="30" t="str">
        <f t="shared" si="115"/>
        <v>51</v>
      </c>
      <c r="P1211" s="30">
        <f t="shared" si="116"/>
        <v>0</v>
      </c>
      <c r="Q1211" s="31">
        <f t="shared" si="117"/>
        <v>3060</v>
      </c>
      <c r="R1211" s="31">
        <f t="shared" si="118"/>
        <v>51</v>
      </c>
    </row>
    <row r="1212" spans="1:18">
      <c r="A1212" s="1">
        <v>45474</v>
      </c>
      <c r="B1212" s="1" t="str">
        <f t="shared" si="113"/>
        <v>julio</v>
      </c>
      <c r="C1212" t="s">
        <v>180</v>
      </c>
      <c r="D1212" t="s">
        <v>181</v>
      </c>
      <c r="E1212" t="str">
        <f>+VLOOKUP(F1212,'[1]DIVIPOLA MPIO'!$A$5:$B$1125,2,0)</f>
        <v>Casanare</v>
      </c>
      <c r="F1212" t="s">
        <v>463</v>
      </c>
      <c r="G1212" t="s">
        <v>182</v>
      </c>
      <c r="H1212" t="s">
        <v>365</v>
      </c>
      <c r="I1212" t="s">
        <v>92</v>
      </c>
      <c r="J1212" t="s">
        <v>16</v>
      </c>
      <c r="K1212" s="2">
        <v>181</v>
      </c>
      <c r="L1212" s="53">
        <v>2720</v>
      </c>
      <c r="M1212" s="53">
        <v>68</v>
      </c>
      <c r="N1212" s="29">
        <f t="shared" si="114"/>
        <v>2</v>
      </c>
      <c r="O1212" s="30" t="str">
        <f t="shared" si="115"/>
        <v>68</v>
      </c>
      <c r="P1212" s="30">
        <f t="shared" si="116"/>
        <v>0</v>
      </c>
      <c r="Q1212" s="31">
        <f t="shared" si="117"/>
        <v>4080</v>
      </c>
      <c r="R1212" s="31">
        <f t="shared" si="118"/>
        <v>68</v>
      </c>
    </row>
    <row r="1213" spans="1:18">
      <c r="A1213" s="1">
        <v>45474</v>
      </c>
      <c r="B1213" s="1" t="str">
        <f t="shared" si="113"/>
        <v>julio</v>
      </c>
      <c r="C1213" t="s">
        <v>180</v>
      </c>
      <c r="D1213" t="s">
        <v>181</v>
      </c>
      <c r="E1213" t="str">
        <f>+VLOOKUP(F1213,'[1]DIVIPOLA MPIO'!$A$5:$B$1125,2,0)</f>
        <v>Casanare</v>
      </c>
      <c r="F1213" t="s">
        <v>463</v>
      </c>
      <c r="G1213" t="s">
        <v>182</v>
      </c>
      <c r="H1213" t="s">
        <v>183</v>
      </c>
      <c r="I1213" t="s">
        <v>92</v>
      </c>
      <c r="J1213" t="s">
        <v>16</v>
      </c>
      <c r="K1213" s="2">
        <v>178</v>
      </c>
      <c r="L1213" s="53">
        <v>2680</v>
      </c>
      <c r="M1213" s="53">
        <v>67</v>
      </c>
      <c r="N1213" s="29">
        <f t="shared" si="114"/>
        <v>2</v>
      </c>
      <c r="O1213" s="30" t="str">
        <f t="shared" si="115"/>
        <v>67</v>
      </c>
      <c r="P1213" s="30">
        <f t="shared" si="116"/>
        <v>0</v>
      </c>
      <c r="Q1213" s="31">
        <f t="shared" si="117"/>
        <v>4020</v>
      </c>
      <c r="R1213" s="31">
        <f t="shared" si="118"/>
        <v>67</v>
      </c>
    </row>
    <row r="1214" spans="1:18">
      <c r="A1214" s="1">
        <v>45474</v>
      </c>
      <c r="B1214" s="1" t="str">
        <f t="shared" si="113"/>
        <v>julio</v>
      </c>
      <c r="C1214" t="s">
        <v>180</v>
      </c>
      <c r="D1214" t="s">
        <v>181</v>
      </c>
      <c r="E1214" t="str">
        <f>+VLOOKUP(F1214,'[1]DIVIPOLA MPIO'!$A$5:$B$1125,2,0)</f>
        <v>Casanare</v>
      </c>
      <c r="F1214" t="s">
        <v>463</v>
      </c>
      <c r="G1214" t="s">
        <v>182</v>
      </c>
      <c r="H1214" t="s">
        <v>184</v>
      </c>
      <c r="I1214" t="s">
        <v>92</v>
      </c>
      <c r="J1214" t="s">
        <v>16</v>
      </c>
      <c r="K1214" s="2">
        <v>93</v>
      </c>
      <c r="L1214" s="53">
        <v>1400</v>
      </c>
      <c r="M1214" s="53">
        <v>35</v>
      </c>
      <c r="N1214" s="29">
        <f t="shared" si="114"/>
        <v>2</v>
      </c>
      <c r="O1214" s="30" t="str">
        <f t="shared" si="115"/>
        <v>35</v>
      </c>
      <c r="P1214" s="30">
        <f t="shared" si="116"/>
        <v>0</v>
      </c>
      <c r="Q1214" s="31">
        <f t="shared" si="117"/>
        <v>2100</v>
      </c>
      <c r="R1214" s="31">
        <f t="shared" si="118"/>
        <v>35</v>
      </c>
    </row>
    <row r="1215" spans="1:18">
      <c r="A1215" s="1">
        <v>45474</v>
      </c>
      <c r="B1215" s="1" t="str">
        <f t="shared" si="113"/>
        <v>julio</v>
      </c>
      <c r="C1215" t="s">
        <v>180</v>
      </c>
      <c r="D1215" t="s">
        <v>181</v>
      </c>
      <c r="E1215" t="str">
        <f>+VLOOKUP(F1215,'[1]DIVIPOLA MPIO'!$A$5:$B$1125,2,0)</f>
        <v>Casanare</v>
      </c>
      <c r="F1215" t="s">
        <v>185</v>
      </c>
      <c r="G1215" t="s">
        <v>186</v>
      </c>
      <c r="H1215" t="s">
        <v>187</v>
      </c>
      <c r="I1215" t="s">
        <v>92</v>
      </c>
      <c r="J1215" t="s">
        <v>16</v>
      </c>
      <c r="K1215" s="2">
        <v>80</v>
      </c>
      <c r="L1215" s="53">
        <v>1200</v>
      </c>
      <c r="M1215" s="53">
        <v>30</v>
      </c>
      <c r="N1215" s="29">
        <f t="shared" si="114"/>
        <v>2</v>
      </c>
      <c r="O1215" s="30" t="str">
        <f t="shared" si="115"/>
        <v>30</v>
      </c>
      <c r="P1215" s="30">
        <f t="shared" si="116"/>
        <v>0</v>
      </c>
      <c r="Q1215" s="31">
        <f t="shared" si="117"/>
        <v>1800</v>
      </c>
      <c r="R1215" s="31">
        <f t="shared" si="118"/>
        <v>30</v>
      </c>
    </row>
    <row r="1216" spans="1:18">
      <c r="A1216" s="1">
        <v>45474</v>
      </c>
      <c r="B1216" s="1" t="str">
        <f t="shared" si="113"/>
        <v>julio</v>
      </c>
      <c r="C1216" t="s">
        <v>180</v>
      </c>
      <c r="D1216" t="s">
        <v>181</v>
      </c>
      <c r="E1216" t="str">
        <f>+VLOOKUP(F1216,'[1]DIVIPOLA MPIO'!$A$5:$B$1125,2,0)</f>
        <v>Casanare</v>
      </c>
      <c r="F1216" t="s">
        <v>185</v>
      </c>
      <c r="G1216" t="s">
        <v>186</v>
      </c>
      <c r="H1216" t="s">
        <v>388</v>
      </c>
      <c r="I1216" t="s">
        <v>92</v>
      </c>
      <c r="J1216" t="s">
        <v>16</v>
      </c>
      <c r="K1216" s="2">
        <v>64</v>
      </c>
      <c r="L1216" s="53">
        <v>960</v>
      </c>
      <c r="M1216" s="53">
        <v>24</v>
      </c>
      <c r="N1216" s="29">
        <f t="shared" si="114"/>
        <v>2</v>
      </c>
      <c r="O1216" s="30" t="str">
        <f t="shared" si="115"/>
        <v>24</v>
      </c>
      <c r="P1216" s="30">
        <f t="shared" si="116"/>
        <v>0</v>
      </c>
      <c r="Q1216" s="31">
        <f t="shared" si="117"/>
        <v>1440</v>
      </c>
      <c r="R1216" s="31">
        <f t="shared" si="118"/>
        <v>24</v>
      </c>
    </row>
    <row r="1217" spans="1:18">
      <c r="A1217" s="1">
        <v>45474</v>
      </c>
      <c r="B1217" s="1" t="str">
        <f t="shared" si="113"/>
        <v>julio</v>
      </c>
      <c r="C1217" t="s">
        <v>180</v>
      </c>
      <c r="D1217" t="s">
        <v>181</v>
      </c>
      <c r="E1217" t="str">
        <f>+VLOOKUP(F1217,'[1]DIVIPOLA MPIO'!$A$5:$B$1125,2,0)</f>
        <v>Casanare</v>
      </c>
      <c r="F1217" t="s">
        <v>185</v>
      </c>
      <c r="G1217" t="s">
        <v>186</v>
      </c>
      <c r="H1217" t="s">
        <v>188</v>
      </c>
      <c r="I1217" t="s">
        <v>92</v>
      </c>
      <c r="J1217" t="s">
        <v>16</v>
      </c>
      <c r="K1217" s="2">
        <v>110</v>
      </c>
      <c r="L1217" s="53">
        <v>1652</v>
      </c>
      <c r="M1217" s="53">
        <v>4130</v>
      </c>
      <c r="N1217" s="29">
        <f t="shared" si="114"/>
        <v>4</v>
      </c>
      <c r="O1217" s="30" t="str">
        <f t="shared" si="115"/>
        <v>41</v>
      </c>
      <c r="P1217" s="30" t="str">
        <f t="shared" si="116"/>
        <v>30</v>
      </c>
      <c r="Q1217" s="31">
        <f t="shared" si="117"/>
        <v>2490</v>
      </c>
      <c r="R1217" s="31">
        <f t="shared" si="118"/>
        <v>41.5</v>
      </c>
    </row>
    <row r="1218" spans="1:18">
      <c r="A1218" s="1">
        <v>45474</v>
      </c>
      <c r="B1218" s="1" t="str">
        <f t="shared" si="113"/>
        <v>julio</v>
      </c>
      <c r="C1218" t="s">
        <v>180</v>
      </c>
      <c r="D1218" t="s">
        <v>181</v>
      </c>
      <c r="E1218" t="str">
        <f>+VLOOKUP(F1218,'[1]DIVIPOLA MPIO'!$A$5:$B$1125,2,0)</f>
        <v>Casanare</v>
      </c>
      <c r="F1218" t="s">
        <v>185</v>
      </c>
      <c r="G1218" t="s">
        <v>186</v>
      </c>
      <c r="H1218" t="s">
        <v>189</v>
      </c>
      <c r="I1218" t="s">
        <v>92</v>
      </c>
      <c r="J1218" t="s">
        <v>16</v>
      </c>
      <c r="K1218" s="2">
        <v>120</v>
      </c>
      <c r="L1218" s="53">
        <v>1800</v>
      </c>
      <c r="M1218" s="53">
        <v>45</v>
      </c>
      <c r="N1218" s="29">
        <f t="shared" si="114"/>
        <v>2</v>
      </c>
      <c r="O1218" s="30" t="str">
        <f t="shared" si="115"/>
        <v>45</v>
      </c>
      <c r="P1218" s="30">
        <f t="shared" si="116"/>
        <v>0</v>
      </c>
      <c r="Q1218" s="31">
        <f t="shared" si="117"/>
        <v>2700</v>
      </c>
      <c r="R1218" s="31">
        <f t="shared" si="118"/>
        <v>45</v>
      </c>
    </row>
    <row r="1219" spans="1:18">
      <c r="A1219" s="1">
        <v>45474</v>
      </c>
      <c r="B1219" s="1" t="str">
        <f t="shared" ref="B1219:B1268" si="119">TEXT(A1219,"mmmm")</f>
        <v>julio</v>
      </c>
      <c r="C1219" t="s">
        <v>180</v>
      </c>
      <c r="D1219" t="s">
        <v>181</v>
      </c>
      <c r="E1219" t="str">
        <f>+VLOOKUP(F1219,'[1]DIVIPOLA MPIO'!$A$5:$B$1125,2,0)</f>
        <v>Casanare</v>
      </c>
      <c r="F1219" t="s">
        <v>201</v>
      </c>
      <c r="G1219" t="s">
        <v>285</v>
      </c>
      <c r="H1219" t="s">
        <v>325</v>
      </c>
      <c r="I1219" t="s">
        <v>92</v>
      </c>
      <c r="J1219" t="s">
        <v>16</v>
      </c>
      <c r="K1219" s="2">
        <v>109</v>
      </c>
      <c r="L1219" s="53">
        <v>1640</v>
      </c>
      <c r="M1219" s="53">
        <v>41</v>
      </c>
      <c r="N1219" s="29">
        <f t="shared" ref="N1219:N1268" si="120">LEN($M1219)</f>
        <v>2</v>
      </c>
      <c r="O1219" s="30" t="str">
        <f t="shared" si="115"/>
        <v>41</v>
      </c>
      <c r="P1219" s="30">
        <f t="shared" si="116"/>
        <v>0</v>
      </c>
      <c r="Q1219" s="31">
        <f t="shared" si="117"/>
        <v>2460</v>
      </c>
      <c r="R1219" s="31">
        <f t="shared" si="118"/>
        <v>41</v>
      </c>
    </row>
    <row r="1220" spans="1:18">
      <c r="A1220" s="1">
        <v>45474</v>
      </c>
      <c r="B1220" s="1" t="str">
        <f t="shared" si="119"/>
        <v>julio</v>
      </c>
      <c r="C1220" t="s">
        <v>190</v>
      </c>
      <c r="D1220" t="s">
        <v>501</v>
      </c>
      <c r="E1220" t="str">
        <f>+VLOOKUP(F1220,'[1]DIVIPOLA MPIO'!$A$5:$B$1125,2,0)</f>
        <v>Tolima</v>
      </c>
      <c r="F1220" t="s">
        <v>466</v>
      </c>
      <c r="G1220" t="s">
        <v>193</v>
      </c>
      <c r="H1220" t="s">
        <v>194</v>
      </c>
      <c r="I1220" t="s">
        <v>92</v>
      </c>
      <c r="J1220" t="s">
        <v>16</v>
      </c>
      <c r="K1220" s="2">
        <v>78</v>
      </c>
      <c r="L1220" s="53">
        <v>775</v>
      </c>
      <c r="M1220" s="53">
        <v>31</v>
      </c>
      <c r="N1220" s="29">
        <f t="shared" si="120"/>
        <v>2</v>
      </c>
      <c r="O1220" s="30" t="str">
        <f t="shared" si="115"/>
        <v>31</v>
      </c>
      <c r="P1220" s="30">
        <f t="shared" si="116"/>
        <v>0</v>
      </c>
      <c r="Q1220" s="31">
        <f t="shared" si="117"/>
        <v>1860</v>
      </c>
      <c r="R1220" s="31">
        <f t="shared" si="118"/>
        <v>31</v>
      </c>
    </row>
    <row r="1221" spans="1:18">
      <c r="A1221" s="1">
        <v>45474</v>
      </c>
      <c r="B1221" s="1" t="str">
        <f t="shared" si="119"/>
        <v>julio</v>
      </c>
      <c r="C1221" t="s">
        <v>195</v>
      </c>
      <c r="D1221" t="s">
        <v>502</v>
      </c>
      <c r="E1221" t="str">
        <f>+VLOOKUP(F1221,'[1]DIVIPOLA MPIO'!$A$5:$B$1125,2,0)</f>
        <v>Casanare</v>
      </c>
      <c r="F1221" t="s">
        <v>196</v>
      </c>
      <c r="G1221" t="s">
        <v>197</v>
      </c>
      <c r="H1221" t="s">
        <v>198</v>
      </c>
      <c r="I1221" t="s">
        <v>15</v>
      </c>
      <c r="J1221" t="s">
        <v>16</v>
      </c>
      <c r="K1221" s="2">
        <v>100</v>
      </c>
      <c r="L1221" s="53">
        <v>3000</v>
      </c>
      <c r="M1221" s="53">
        <v>50</v>
      </c>
      <c r="N1221" s="29">
        <f t="shared" si="120"/>
        <v>2</v>
      </c>
      <c r="O1221" s="30" t="str">
        <f t="shared" si="115"/>
        <v>50</v>
      </c>
      <c r="P1221" s="30">
        <f t="shared" si="116"/>
        <v>0</v>
      </c>
      <c r="Q1221" s="31">
        <f t="shared" si="117"/>
        <v>3000</v>
      </c>
      <c r="R1221" s="31">
        <f t="shared" si="118"/>
        <v>50</v>
      </c>
    </row>
    <row r="1222" spans="1:18">
      <c r="A1222" s="1">
        <v>45474</v>
      </c>
      <c r="B1222" s="1" t="str">
        <f t="shared" si="119"/>
        <v>julio</v>
      </c>
      <c r="C1222" t="s">
        <v>199</v>
      </c>
      <c r="D1222" t="s">
        <v>200</v>
      </c>
      <c r="E1222" t="str">
        <f>+VLOOKUP(F1222,'[1]DIVIPOLA MPIO'!$A$5:$B$1125,2,0)</f>
        <v>Casanare</v>
      </c>
      <c r="F1222" t="s">
        <v>201</v>
      </c>
      <c r="G1222" t="s">
        <v>202</v>
      </c>
      <c r="H1222" t="s">
        <v>203</v>
      </c>
      <c r="I1222" t="s">
        <v>15</v>
      </c>
      <c r="J1222" t="s">
        <v>16</v>
      </c>
      <c r="K1222" s="2">
        <v>12</v>
      </c>
      <c r="L1222" s="53">
        <v>2030</v>
      </c>
      <c r="M1222" s="53">
        <v>3350</v>
      </c>
      <c r="N1222" s="29">
        <f t="shared" si="120"/>
        <v>4</v>
      </c>
      <c r="O1222" s="30" t="str">
        <f t="shared" si="115"/>
        <v>33</v>
      </c>
      <c r="P1222" s="30" t="str">
        <f t="shared" si="116"/>
        <v>50</v>
      </c>
      <c r="Q1222" s="31">
        <f t="shared" si="117"/>
        <v>2030</v>
      </c>
      <c r="R1222" s="31">
        <f t="shared" si="118"/>
        <v>33.833333333333336</v>
      </c>
    </row>
    <row r="1223" spans="1:18">
      <c r="A1223" s="1">
        <v>45474</v>
      </c>
      <c r="B1223" s="1" t="str">
        <f t="shared" si="119"/>
        <v>julio</v>
      </c>
      <c r="C1223" t="s">
        <v>199</v>
      </c>
      <c r="D1223" t="s">
        <v>200</v>
      </c>
      <c r="E1223" t="str">
        <f>+VLOOKUP(F1223,'[1]DIVIPOLA MPIO'!$A$5:$B$1125,2,0)</f>
        <v>Casanare</v>
      </c>
      <c r="F1223" t="s">
        <v>201</v>
      </c>
      <c r="G1223" t="s">
        <v>202</v>
      </c>
      <c r="H1223" t="s">
        <v>508</v>
      </c>
      <c r="I1223" t="s">
        <v>15</v>
      </c>
      <c r="J1223" t="s">
        <v>16</v>
      </c>
      <c r="K1223" s="2">
        <v>8</v>
      </c>
      <c r="L1223" s="53">
        <v>1080</v>
      </c>
      <c r="M1223" s="53">
        <v>1803</v>
      </c>
      <c r="N1223" s="29">
        <f t="shared" si="120"/>
        <v>4</v>
      </c>
      <c r="O1223" s="30" t="str">
        <f t="shared" si="115"/>
        <v>18</v>
      </c>
      <c r="P1223" s="30" t="str">
        <f t="shared" si="116"/>
        <v>03</v>
      </c>
      <c r="Q1223" s="31">
        <f t="shared" si="117"/>
        <v>1083</v>
      </c>
      <c r="R1223" s="31">
        <f t="shared" si="118"/>
        <v>18.05</v>
      </c>
    </row>
    <row r="1224" spans="1:18">
      <c r="A1224" s="1">
        <v>45474</v>
      </c>
      <c r="B1224" s="1" t="str">
        <f t="shared" si="119"/>
        <v>julio</v>
      </c>
      <c r="C1224" t="s">
        <v>199</v>
      </c>
      <c r="D1224" t="s">
        <v>200</v>
      </c>
      <c r="E1224" t="str">
        <f>+VLOOKUP(F1224,'[1]DIVIPOLA MPIO'!$A$5:$B$1125,2,0)</f>
        <v>Casanare</v>
      </c>
      <c r="F1224" t="s">
        <v>201</v>
      </c>
      <c r="G1224" t="s">
        <v>202</v>
      </c>
      <c r="H1224" t="s">
        <v>204</v>
      </c>
      <c r="I1224" t="s">
        <v>15</v>
      </c>
      <c r="J1224" t="s">
        <v>16</v>
      </c>
      <c r="K1224" s="2">
        <v>6</v>
      </c>
      <c r="L1224" s="53">
        <v>1050</v>
      </c>
      <c r="M1224" s="53">
        <v>1730</v>
      </c>
      <c r="N1224" s="29">
        <f t="shared" si="120"/>
        <v>4</v>
      </c>
      <c r="O1224" s="30" t="str">
        <f t="shared" si="115"/>
        <v>17</v>
      </c>
      <c r="P1224" s="30" t="str">
        <f t="shared" si="116"/>
        <v>30</v>
      </c>
      <c r="Q1224" s="31">
        <f t="shared" si="117"/>
        <v>1050</v>
      </c>
      <c r="R1224" s="31">
        <f t="shared" si="118"/>
        <v>17.5</v>
      </c>
    </row>
    <row r="1225" spans="1:18">
      <c r="A1225" s="1">
        <v>45474</v>
      </c>
      <c r="B1225" s="1" t="str">
        <f t="shared" si="119"/>
        <v>julio</v>
      </c>
      <c r="C1225" t="s">
        <v>206</v>
      </c>
      <c r="D1225" t="s">
        <v>207</v>
      </c>
      <c r="E1225" t="str">
        <f>+VLOOKUP(F1225,'[1]DIVIPOLA MPIO'!$A$5:$B$1125,2,0)</f>
        <v>Atlántico</v>
      </c>
      <c r="F1225" t="s">
        <v>208</v>
      </c>
      <c r="G1225" t="s">
        <v>209</v>
      </c>
      <c r="H1225" t="s">
        <v>210</v>
      </c>
      <c r="I1225" t="s">
        <v>211</v>
      </c>
      <c r="J1225" t="s">
        <v>411</v>
      </c>
      <c r="K1225" s="2">
        <v>16</v>
      </c>
      <c r="L1225" s="53">
        <v>565</v>
      </c>
      <c r="M1225" s="53">
        <v>22</v>
      </c>
      <c r="N1225" s="29">
        <f t="shared" si="120"/>
        <v>2</v>
      </c>
      <c r="O1225" s="30" t="str">
        <f t="shared" si="115"/>
        <v>22</v>
      </c>
      <c r="P1225" s="30">
        <f t="shared" si="116"/>
        <v>0</v>
      </c>
      <c r="Q1225" s="31">
        <f t="shared" si="117"/>
        <v>1320</v>
      </c>
      <c r="R1225" s="31">
        <f t="shared" si="118"/>
        <v>22</v>
      </c>
    </row>
    <row r="1226" spans="1:18">
      <c r="A1226" s="1">
        <v>45474</v>
      </c>
      <c r="B1226" s="1" t="str">
        <f t="shared" si="119"/>
        <v>julio</v>
      </c>
      <c r="C1226" t="s">
        <v>206</v>
      </c>
      <c r="D1226" t="s">
        <v>207</v>
      </c>
      <c r="E1226" t="str">
        <f>+VLOOKUP(F1226,'[1]DIVIPOLA MPIO'!$A$5:$B$1125,2,0)</f>
        <v>Atlántico</v>
      </c>
      <c r="F1226" t="s">
        <v>208</v>
      </c>
      <c r="G1226" t="s">
        <v>209</v>
      </c>
      <c r="H1226" t="s">
        <v>212</v>
      </c>
      <c r="I1226" t="s">
        <v>211</v>
      </c>
      <c r="J1226" t="s">
        <v>411</v>
      </c>
      <c r="K1226" s="2">
        <v>43</v>
      </c>
      <c r="L1226" s="53">
        <v>2107</v>
      </c>
      <c r="M1226" s="53">
        <v>6124</v>
      </c>
      <c r="N1226" s="29">
        <f t="shared" si="120"/>
        <v>4</v>
      </c>
      <c r="O1226" s="30" t="str">
        <f t="shared" si="115"/>
        <v>61</v>
      </c>
      <c r="P1226" s="30" t="str">
        <f t="shared" si="116"/>
        <v>24</v>
      </c>
      <c r="Q1226" s="31">
        <f t="shared" si="117"/>
        <v>3684</v>
      </c>
      <c r="R1226" s="31">
        <f t="shared" si="118"/>
        <v>61.4</v>
      </c>
    </row>
    <row r="1227" spans="1:18">
      <c r="A1227" s="1">
        <v>45474</v>
      </c>
      <c r="B1227" s="1" t="str">
        <f t="shared" si="119"/>
        <v>julio</v>
      </c>
      <c r="C1227" t="s">
        <v>206</v>
      </c>
      <c r="D1227" t="s">
        <v>207</v>
      </c>
      <c r="E1227" t="str">
        <f>+VLOOKUP(F1227,'[1]DIVIPOLA MPIO'!$A$5:$B$1125,2,0)</f>
        <v>Atlántico</v>
      </c>
      <c r="F1227" t="s">
        <v>208</v>
      </c>
      <c r="G1227" t="s">
        <v>209</v>
      </c>
      <c r="H1227" t="s">
        <v>509</v>
      </c>
      <c r="I1227" t="s">
        <v>211</v>
      </c>
      <c r="J1227" t="s">
        <v>411</v>
      </c>
      <c r="K1227" s="2">
        <v>22</v>
      </c>
      <c r="L1227" s="53">
        <v>373</v>
      </c>
      <c r="M1227" s="53">
        <v>1130</v>
      </c>
      <c r="N1227" s="29">
        <f t="shared" si="120"/>
        <v>4</v>
      </c>
      <c r="O1227" s="30" t="str">
        <f t="shared" si="115"/>
        <v>11</v>
      </c>
      <c r="P1227" s="30" t="str">
        <f t="shared" si="116"/>
        <v>30</v>
      </c>
      <c r="Q1227" s="31">
        <f t="shared" si="117"/>
        <v>690</v>
      </c>
      <c r="R1227" s="31">
        <f t="shared" si="118"/>
        <v>11.5</v>
      </c>
    </row>
    <row r="1228" spans="1:18">
      <c r="A1228" s="1">
        <v>45474</v>
      </c>
      <c r="B1228" s="1" t="str">
        <f t="shared" si="119"/>
        <v>julio</v>
      </c>
      <c r="C1228" t="s">
        <v>213</v>
      </c>
      <c r="D1228" t="s">
        <v>214</v>
      </c>
      <c r="E1228" t="str">
        <f>+VLOOKUP(F1228,'[1]DIVIPOLA MPIO'!$A$5:$B$1125,2,0)</f>
        <v>Antioquia</v>
      </c>
      <c r="F1228" t="s">
        <v>453</v>
      </c>
      <c r="G1228" t="s">
        <v>215</v>
      </c>
      <c r="H1228" t="s">
        <v>288</v>
      </c>
      <c r="I1228" t="s">
        <v>217</v>
      </c>
      <c r="J1228" t="s">
        <v>27</v>
      </c>
      <c r="K1228" s="2">
        <v>107</v>
      </c>
      <c r="L1228" s="53">
        <v>7326</v>
      </c>
      <c r="M1228" s="53">
        <v>50.8</v>
      </c>
      <c r="N1228" s="29">
        <f t="shared" si="120"/>
        <v>4</v>
      </c>
      <c r="O1228" s="30" t="str">
        <f t="shared" si="115"/>
        <v>50</v>
      </c>
      <c r="P1228" s="30" t="str">
        <f t="shared" si="116"/>
        <v>,8</v>
      </c>
      <c r="Q1228" s="31">
        <f t="shared" si="117"/>
        <v>3000.8</v>
      </c>
      <c r="R1228" s="31">
        <f t="shared" si="118"/>
        <v>50.013333333333335</v>
      </c>
    </row>
    <row r="1229" spans="1:18">
      <c r="A1229" s="1">
        <v>45474</v>
      </c>
      <c r="B1229" s="1" t="str">
        <f t="shared" si="119"/>
        <v>julio</v>
      </c>
      <c r="C1229" t="s">
        <v>213</v>
      </c>
      <c r="D1229" t="s">
        <v>214</v>
      </c>
      <c r="E1229" t="str">
        <f>+VLOOKUP(F1229,'[1]DIVIPOLA MPIO'!$A$5:$B$1125,2,0)</f>
        <v>Antioquia</v>
      </c>
      <c r="F1229" t="s">
        <v>453</v>
      </c>
      <c r="G1229" t="s">
        <v>215</v>
      </c>
      <c r="H1229" t="s">
        <v>216</v>
      </c>
      <c r="I1229" t="s">
        <v>217</v>
      </c>
      <c r="J1229" t="s">
        <v>27</v>
      </c>
      <c r="K1229" s="2">
        <v>142</v>
      </c>
      <c r="L1229" s="53">
        <v>10523</v>
      </c>
      <c r="M1229" s="53">
        <v>75.5</v>
      </c>
      <c r="N1229" s="29">
        <f t="shared" si="120"/>
        <v>4</v>
      </c>
      <c r="O1229" s="30" t="str">
        <f t="shared" si="115"/>
        <v>75</v>
      </c>
      <c r="P1229" s="30" t="str">
        <f t="shared" si="116"/>
        <v>,5</v>
      </c>
      <c r="Q1229" s="31">
        <f t="shared" si="117"/>
        <v>4500.5</v>
      </c>
      <c r="R1229" s="31">
        <f t="shared" si="118"/>
        <v>75.00833333333334</v>
      </c>
    </row>
    <row r="1230" spans="1:18">
      <c r="A1230" s="1">
        <v>45474</v>
      </c>
      <c r="B1230" s="1" t="str">
        <f t="shared" si="119"/>
        <v>julio</v>
      </c>
      <c r="C1230" t="s">
        <v>213</v>
      </c>
      <c r="D1230" t="s">
        <v>214</v>
      </c>
      <c r="E1230" t="str">
        <f>+VLOOKUP(F1230,'[1]DIVIPOLA MPIO'!$A$5:$B$1125,2,0)</f>
        <v>Antioquia</v>
      </c>
      <c r="F1230" t="s">
        <v>453</v>
      </c>
      <c r="G1230" t="s">
        <v>215</v>
      </c>
      <c r="H1230" t="s">
        <v>218</v>
      </c>
      <c r="I1230" t="s">
        <v>217</v>
      </c>
      <c r="J1230" t="s">
        <v>27</v>
      </c>
      <c r="K1230" s="2">
        <v>126</v>
      </c>
      <c r="L1230" s="53">
        <v>9476</v>
      </c>
      <c r="M1230" s="53">
        <v>59.8</v>
      </c>
      <c r="N1230" s="29">
        <f t="shared" si="120"/>
        <v>4</v>
      </c>
      <c r="O1230" s="30" t="str">
        <f t="shared" si="115"/>
        <v>59</v>
      </c>
      <c r="P1230" s="30" t="str">
        <f t="shared" si="116"/>
        <v>,8</v>
      </c>
      <c r="Q1230" s="31">
        <f t="shared" si="117"/>
        <v>3540.8</v>
      </c>
      <c r="R1230" s="31">
        <f t="shared" si="118"/>
        <v>59.013333333333335</v>
      </c>
    </row>
    <row r="1231" spans="1:18">
      <c r="A1231" s="1">
        <v>45474</v>
      </c>
      <c r="B1231" s="1" t="str">
        <f t="shared" si="119"/>
        <v>julio</v>
      </c>
      <c r="C1231" t="s">
        <v>213</v>
      </c>
      <c r="D1231" t="s">
        <v>214</v>
      </c>
      <c r="E1231" t="str">
        <f>+VLOOKUP(F1231,'[1]DIVIPOLA MPIO'!$A$5:$B$1125,2,0)</f>
        <v>Antioquia</v>
      </c>
      <c r="F1231" t="s">
        <v>453</v>
      </c>
      <c r="G1231" t="s">
        <v>215</v>
      </c>
      <c r="H1231" t="s">
        <v>219</v>
      </c>
      <c r="I1231" t="s">
        <v>217</v>
      </c>
      <c r="J1231" t="s">
        <v>27</v>
      </c>
      <c r="K1231" s="2">
        <v>116</v>
      </c>
      <c r="L1231" s="53">
        <v>8516</v>
      </c>
      <c r="M1231" s="53">
        <v>55.9</v>
      </c>
      <c r="N1231" s="29">
        <f t="shared" si="120"/>
        <v>4</v>
      </c>
      <c r="O1231" s="30" t="str">
        <f t="shared" ref="O1231:O1268" si="121">IF(N1231="1",$M1231,IF(N1231=2,LEFT($M1231,2),LEFT($M1231,2)))</f>
        <v>55</v>
      </c>
      <c r="P1231" s="30" t="str">
        <f t="shared" ref="P1231:P1268" si="122">IF(N1231&lt;=2,0,MID($M1231,3,3))</f>
        <v>,9</v>
      </c>
      <c r="Q1231" s="31">
        <f t="shared" ref="Q1231:Q1268" si="123">(O1231*60)+P1231</f>
        <v>3300.9</v>
      </c>
      <c r="R1231" s="31">
        <f t="shared" ref="R1231:R1268" si="124">+Q1231/60</f>
        <v>55.015000000000001</v>
      </c>
    </row>
    <row r="1232" spans="1:18">
      <c r="A1232" s="1">
        <v>45474</v>
      </c>
      <c r="B1232" s="1" t="str">
        <f t="shared" si="119"/>
        <v>julio</v>
      </c>
      <c r="C1232" t="s">
        <v>290</v>
      </c>
      <c r="D1232" t="s">
        <v>291</v>
      </c>
      <c r="E1232" t="str">
        <f>+VLOOKUP(F1232,'[1]DIVIPOLA MPIO'!$A$5:$B$1125,2,0)</f>
        <v>Valle del Cauca</v>
      </c>
      <c r="F1232" t="s">
        <v>292</v>
      </c>
      <c r="G1232" t="s">
        <v>293</v>
      </c>
      <c r="H1232" t="s">
        <v>296</v>
      </c>
      <c r="I1232" t="s">
        <v>295</v>
      </c>
      <c r="J1232" t="s">
        <v>411</v>
      </c>
      <c r="K1232" s="2">
        <v>2</v>
      </c>
      <c r="L1232" s="53">
        <v>40.46</v>
      </c>
      <c r="M1232" s="53">
        <v>0.92</v>
      </c>
      <c r="N1232" s="29">
        <f t="shared" si="120"/>
        <v>4</v>
      </c>
      <c r="O1232" s="30" t="str">
        <f t="shared" si="121"/>
        <v>0,</v>
      </c>
      <c r="P1232" s="30" t="str">
        <f t="shared" si="122"/>
        <v>92</v>
      </c>
      <c r="Q1232" s="31">
        <f t="shared" si="123"/>
        <v>92</v>
      </c>
      <c r="R1232" s="31">
        <f t="shared" si="124"/>
        <v>1.5333333333333334</v>
      </c>
    </row>
    <row r="1233" spans="1:18">
      <c r="A1233" s="1">
        <v>45474</v>
      </c>
      <c r="B1233" s="1" t="str">
        <f t="shared" si="119"/>
        <v>julio</v>
      </c>
      <c r="C1233" t="s">
        <v>290</v>
      </c>
      <c r="D1233" t="s">
        <v>291</v>
      </c>
      <c r="E1233" t="str">
        <f>+VLOOKUP(F1233,'[1]DIVIPOLA MPIO'!$A$5:$B$1125,2,0)</f>
        <v>Valle del Cauca</v>
      </c>
      <c r="F1233" t="s">
        <v>292</v>
      </c>
      <c r="G1233" t="s">
        <v>297</v>
      </c>
      <c r="H1233" t="s">
        <v>294</v>
      </c>
      <c r="I1233" t="s">
        <v>295</v>
      </c>
      <c r="J1233" t="s">
        <v>411</v>
      </c>
      <c r="K1233" s="2">
        <v>2</v>
      </c>
      <c r="L1233" s="53">
        <v>75.099999999999994</v>
      </c>
      <c r="M1233" s="53">
        <v>2.2000000000000002</v>
      </c>
      <c r="N1233" s="29">
        <f t="shared" si="120"/>
        <v>3</v>
      </c>
      <c r="O1233" s="30" t="str">
        <f t="shared" si="121"/>
        <v>2,</v>
      </c>
      <c r="P1233" s="30" t="str">
        <f t="shared" si="122"/>
        <v>2</v>
      </c>
      <c r="Q1233" s="31">
        <f t="shared" si="123"/>
        <v>122</v>
      </c>
      <c r="R1233" s="31">
        <f t="shared" si="124"/>
        <v>2.0333333333333332</v>
      </c>
    </row>
    <row r="1234" spans="1:18">
      <c r="A1234" s="1">
        <v>45474</v>
      </c>
      <c r="B1234" s="1" t="str">
        <f t="shared" si="119"/>
        <v>julio</v>
      </c>
      <c r="C1234" t="s">
        <v>290</v>
      </c>
      <c r="D1234" t="s">
        <v>291</v>
      </c>
      <c r="E1234" t="str">
        <f>+VLOOKUP(F1234,'[1]DIVIPOLA MPIO'!$A$5:$B$1125,2,0)</f>
        <v>Valle del Cauca</v>
      </c>
      <c r="F1234" t="s">
        <v>292</v>
      </c>
      <c r="G1234" t="s">
        <v>297</v>
      </c>
      <c r="H1234" t="s">
        <v>296</v>
      </c>
      <c r="I1234" t="s">
        <v>295</v>
      </c>
      <c r="J1234" t="s">
        <v>411</v>
      </c>
      <c r="K1234" s="2">
        <v>6</v>
      </c>
      <c r="L1234" s="53">
        <v>102</v>
      </c>
      <c r="M1234" s="53">
        <v>4</v>
      </c>
      <c r="N1234" s="29">
        <f t="shared" si="120"/>
        <v>1</v>
      </c>
      <c r="O1234" s="30" t="str">
        <f t="shared" si="121"/>
        <v>4</v>
      </c>
      <c r="P1234" s="30">
        <f t="shared" si="122"/>
        <v>0</v>
      </c>
      <c r="Q1234" s="31">
        <f t="shared" si="123"/>
        <v>240</v>
      </c>
      <c r="R1234" s="31">
        <f t="shared" si="124"/>
        <v>4</v>
      </c>
    </row>
    <row r="1235" spans="1:18">
      <c r="A1235" s="1">
        <v>45474</v>
      </c>
      <c r="B1235" s="1" t="str">
        <f t="shared" si="119"/>
        <v>julio</v>
      </c>
      <c r="C1235" t="s">
        <v>290</v>
      </c>
      <c r="D1235" t="s">
        <v>291</v>
      </c>
      <c r="E1235" t="str">
        <f>+VLOOKUP(F1235,'[1]DIVIPOLA MPIO'!$A$5:$B$1125,2,0)</f>
        <v>Cauca</v>
      </c>
      <c r="F1235" t="s">
        <v>298</v>
      </c>
      <c r="G1235" t="s">
        <v>293</v>
      </c>
      <c r="H1235" t="s">
        <v>294</v>
      </c>
      <c r="I1235" t="s">
        <v>295</v>
      </c>
      <c r="J1235" t="s">
        <v>411</v>
      </c>
      <c r="K1235" s="2">
        <v>6</v>
      </c>
      <c r="L1235" s="53">
        <v>262.06</v>
      </c>
      <c r="M1235" s="53">
        <v>5.08</v>
      </c>
      <c r="N1235" s="29">
        <f t="shared" si="120"/>
        <v>4</v>
      </c>
      <c r="O1235" s="30" t="str">
        <f t="shared" si="121"/>
        <v>5,</v>
      </c>
      <c r="P1235" s="30" t="str">
        <f t="shared" si="122"/>
        <v>08</v>
      </c>
      <c r="Q1235" s="31">
        <f t="shared" si="123"/>
        <v>308</v>
      </c>
      <c r="R1235" s="31">
        <f t="shared" si="124"/>
        <v>5.1333333333333337</v>
      </c>
    </row>
    <row r="1236" spans="1:18">
      <c r="A1236" s="1">
        <v>45474</v>
      </c>
      <c r="B1236" s="1" t="str">
        <f t="shared" si="119"/>
        <v>julio</v>
      </c>
      <c r="C1236" t="s">
        <v>290</v>
      </c>
      <c r="D1236" t="s">
        <v>291</v>
      </c>
      <c r="E1236" t="str">
        <f>+VLOOKUP(F1236,'[1]DIVIPOLA MPIO'!$A$5:$B$1125,2,0)</f>
        <v>Cauca</v>
      </c>
      <c r="F1236" t="s">
        <v>298</v>
      </c>
      <c r="G1236" t="s">
        <v>293</v>
      </c>
      <c r="H1236" t="s">
        <v>296</v>
      </c>
      <c r="I1236" t="s">
        <v>295</v>
      </c>
      <c r="J1236" t="s">
        <v>411</v>
      </c>
      <c r="K1236" s="2">
        <v>4</v>
      </c>
      <c r="L1236" s="53">
        <v>79.34</v>
      </c>
      <c r="M1236" s="53">
        <v>1.34</v>
      </c>
      <c r="N1236" s="29">
        <f t="shared" si="120"/>
        <v>4</v>
      </c>
      <c r="O1236" s="30" t="str">
        <f t="shared" si="121"/>
        <v>1,</v>
      </c>
      <c r="P1236" s="30" t="str">
        <f t="shared" si="122"/>
        <v>34</v>
      </c>
      <c r="Q1236" s="31">
        <f t="shared" si="123"/>
        <v>94</v>
      </c>
      <c r="R1236" s="31">
        <f t="shared" si="124"/>
        <v>1.5666666666666667</v>
      </c>
    </row>
    <row r="1237" spans="1:18">
      <c r="A1237" s="1">
        <v>45474</v>
      </c>
      <c r="B1237" s="1" t="str">
        <f t="shared" si="119"/>
        <v>julio</v>
      </c>
      <c r="C1237" t="s">
        <v>290</v>
      </c>
      <c r="D1237" t="s">
        <v>291</v>
      </c>
      <c r="E1237" t="str">
        <f>+VLOOKUP(F1237,'[1]DIVIPOLA MPIO'!$A$5:$B$1125,2,0)</f>
        <v>Cauca</v>
      </c>
      <c r="F1237" t="s">
        <v>298</v>
      </c>
      <c r="G1237" t="s">
        <v>297</v>
      </c>
      <c r="H1237" t="s">
        <v>294</v>
      </c>
      <c r="I1237" t="s">
        <v>295</v>
      </c>
      <c r="J1237" t="s">
        <v>411</v>
      </c>
      <c r="K1237" s="2">
        <v>2</v>
      </c>
      <c r="L1237" s="53">
        <v>55.8</v>
      </c>
      <c r="M1237" s="53">
        <v>1.1000000000000001</v>
      </c>
      <c r="N1237" s="29">
        <f t="shared" si="120"/>
        <v>3</v>
      </c>
      <c r="O1237" s="30" t="str">
        <f t="shared" si="121"/>
        <v>1,</v>
      </c>
      <c r="P1237" s="30" t="str">
        <f t="shared" si="122"/>
        <v>1</v>
      </c>
      <c r="Q1237" s="31">
        <f t="shared" si="123"/>
        <v>61</v>
      </c>
      <c r="R1237" s="31">
        <f t="shared" si="124"/>
        <v>1.0166666666666666</v>
      </c>
    </row>
    <row r="1238" spans="1:18">
      <c r="A1238" s="1">
        <v>45474</v>
      </c>
      <c r="B1238" s="1" t="str">
        <f t="shared" si="119"/>
        <v>julio</v>
      </c>
      <c r="C1238" t="s">
        <v>290</v>
      </c>
      <c r="D1238" t="s">
        <v>291</v>
      </c>
      <c r="E1238" t="str">
        <f>+VLOOKUP(F1238,'[1]DIVIPOLA MPIO'!$A$5:$B$1125,2,0)</f>
        <v>Cauca</v>
      </c>
      <c r="F1238" s="54" t="s">
        <v>511</v>
      </c>
      <c r="G1238" t="s">
        <v>297</v>
      </c>
      <c r="H1238" t="s">
        <v>299</v>
      </c>
      <c r="I1238" t="s">
        <v>295</v>
      </c>
      <c r="J1238" t="s">
        <v>411</v>
      </c>
      <c r="K1238" s="2">
        <v>6</v>
      </c>
      <c r="L1238" s="53">
        <v>108</v>
      </c>
      <c r="M1238" s="53">
        <v>5.18</v>
      </c>
      <c r="N1238" s="29">
        <f t="shared" si="120"/>
        <v>4</v>
      </c>
      <c r="O1238" s="30" t="str">
        <f t="shared" si="121"/>
        <v>5,</v>
      </c>
      <c r="P1238" s="30" t="str">
        <f t="shared" si="122"/>
        <v>18</v>
      </c>
      <c r="Q1238" s="31">
        <f t="shared" si="123"/>
        <v>318</v>
      </c>
      <c r="R1238" s="31">
        <f t="shared" si="124"/>
        <v>5.3</v>
      </c>
    </row>
    <row r="1239" spans="1:18">
      <c r="A1239" s="1">
        <v>45474</v>
      </c>
      <c r="B1239" s="1" t="str">
        <f t="shared" si="119"/>
        <v>julio</v>
      </c>
      <c r="C1239" t="s">
        <v>290</v>
      </c>
      <c r="D1239" t="s">
        <v>291</v>
      </c>
      <c r="E1239" t="str">
        <f>+VLOOKUP(F1239,'[1]DIVIPOLA MPIO'!$A$5:$B$1125,2,0)</f>
        <v>Valle del Cauca</v>
      </c>
      <c r="F1239" t="s">
        <v>95</v>
      </c>
      <c r="G1239" t="s">
        <v>293</v>
      </c>
      <c r="H1239" t="s">
        <v>296</v>
      </c>
      <c r="I1239" t="s">
        <v>295</v>
      </c>
      <c r="J1239" t="s">
        <v>411</v>
      </c>
      <c r="K1239" s="2">
        <v>4</v>
      </c>
      <c r="L1239" s="53">
        <v>193.92</v>
      </c>
      <c r="M1239" s="53">
        <v>2.2999999999999998</v>
      </c>
      <c r="N1239" s="29">
        <f t="shared" si="120"/>
        <v>3</v>
      </c>
      <c r="O1239" s="30" t="str">
        <f t="shared" si="121"/>
        <v>2,</v>
      </c>
      <c r="P1239" s="30" t="str">
        <f t="shared" si="122"/>
        <v>3</v>
      </c>
      <c r="Q1239" s="31">
        <f t="shared" si="123"/>
        <v>123</v>
      </c>
      <c r="R1239" s="31">
        <f t="shared" si="124"/>
        <v>2.0499999999999998</v>
      </c>
    </row>
    <row r="1240" spans="1:18">
      <c r="A1240" s="1">
        <v>45474</v>
      </c>
      <c r="B1240" s="1" t="str">
        <f t="shared" si="119"/>
        <v>julio</v>
      </c>
      <c r="C1240" t="s">
        <v>290</v>
      </c>
      <c r="D1240" t="s">
        <v>291</v>
      </c>
      <c r="E1240" t="str">
        <f>+VLOOKUP(F1240,'[1]DIVIPOLA MPIO'!$A$5:$B$1125,2,0)</f>
        <v>Valle del Cauca</v>
      </c>
      <c r="F1240" t="s">
        <v>95</v>
      </c>
      <c r="G1240" t="s">
        <v>297</v>
      </c>
      <c r="H1240" t="s">
        <v>299</v>
      </c>
      <c r="I1240" t="s">
        <v>295</v>
      </c>
      <c r="J1240" t="s">
        <v>411</v>
      </c>
      <c r="K1240" s="2">
        <v>2</v>
      </c>
      <c r="L1240" s="53">
        <v>34</v>
      </c>
      <c r="M1240" s="53">
        <v>0.4</v>
      </c>
      <c r="N1240" s="29">
        <f t="shared" si="120"/>
        <v>3</v>
      </c>
      <c r="O1240" s="30" t="str">
        <f t="shared" si="121"/>
        <v>0,</v>
      </c>
      <c r="P1240" s="30" t="str">
        <f t="shared" si="122"/>
        <v>4</v>
      </c>
      <c r="Q1240" s="31">
        <f t="shared" si="123"/>
        <v>4</v>
      </c>
      <c r="R1240" s="31">
        <f t="shared" si="124"/>
        <v>6.6666666666666666E-2</v>
      </c>
    </row>
    <row r="1241" spans="1:18">
      <c r="A1241" s="1">
        <v>45474</v>
      </c>
      <c r="B1241" s="1" t="str">
        <f t="shared" si="119"/>
        <v>julio</v>
      </c>
      <c r="C1241" t="s">
        <v>290</v>
      </c>
      <c r="D1241" t="s">
        <v>291</v>
      </c>
      <c r="E1241" t="str">
        <f>+VLOOKUP(F1241,'[1]DIVIPOLA MPIO'!$A$5:$B$1125,2,0)</f>
        <v>Valle del Cauca</v>
      </c>
      <c r="F1241" t="s">
        <v>95</v>
      </c>
      <c r="G1241" t="s">
        <v>297</v>
      </c>
      <c r="H1241" t="s">
        <v>299</v>
      </c>
      <c r="I1241" t="s">
        <v>295</v>
      </c>
      <c r="J1241" t="s">
        <v>98</v>
      </c>
      <c r="K1241" s="2">
        <v>2</v>
      </c>
      <c r="L1241" s="53">
        <v>25</v>
      </c>
      <c r="M1241" s="53">
        <v>0.78</v>
      </c>
      <c r="N1241" s="29">
        <f t="shared" si="120"/>
        <v>4</v>
      </c>
      <c r="O1241" s="30" t="str">
        <f t="shared" si="121"/>
        <v>0,</v>
      </c>
      <c r="P1241" s="30" t="str">
        <f t="shared" si="122"/>
        <v>78</v>
      </c>
      <c r="Q1241" s="31">
        <f t="shared" si="123"/>
        <v>78</v>
      </c>
      <c r="R1241" s="31">
        <f t="shared" si="124"/>
        <v>1.3</v>
      </c>
    </row>
    <row r="1242" spans="1:18">
      <c r="A1242" s="1">
        <v>45474</v>
      </c>
      <c r="B1242" s="1" t="str">
        <f t="shared" si="119"/>
        <v>julio</v>
      </c>
      <c r="C1242" t="s">
        <v>290</v>
      </c>
      <c r="D1242" t="s">
        <v>291</v>
      </c>
      <c r="E1242" t="str">
        <f>+VLOOKUP(F1242,'[1]DIVIPOLA MPIO'!$A$5:$B$1125,2,0)</f>
        <v>Valle del Cauca</v>
      </c>
      <c r="F1242" t="s">
        <v>95</v>
      </c>
      <c r="G1242" t="s">
        <v>297</v>
      </c>
      <c r="H1242" t="s">
        <v>294</v>
      </c>
      <c r="I1242" t="s">
        <v>295</v>
      </c>
      <c r="J1242" t="s">
        <v>411</v>
      </c>
      <c r="K1242" s="2">
        <v>10</v>
      </c>
      <c r="L1242" s="53">
        <v>255.92</v>
      </c>
      <c r="M1242" s="53">
        <v>6.14</v>
      </c>
      <c r="N1242" s="29">
        <f t="shared" si="120"/>
        <v>4</v>
      </c>
      <c r="O1242" s="30" t="str">
        <f t="shared" si="121"/>
        <v>6,</v>
      </c>
      <c r="P1242" s="30" t="str">
        <f t="shared" si="122"/>
        <v>14</v>
      </c>
      <c r="Q1242" s="31">
        <f t="shared" si="123"/>
        <v>374</v>
      </c>
      <c r="R1242" s="31">
        <f t="shared" si="124"/>
        <v>6.2333333333333334</v>
      </c>
    </row>
    <row r="1243" spans="1:18">
      <c r="A1243" s="1">
        <v>45474</v>
      </c>
      <c r="B1243" s="1" t="str">
        <f t="shared" si="119"/>
        <v>julio</v>
      </c>
      <c r="C1243" t="s">
        <v>290</v>
      </c>
      <c r="D1243" t="s">
        <v>291</v>
      </c>
      <c r="E1243" t="str">
        <f>+VLOOKUP(F1243,'[1]DIVIPOLA MPIO'!$A$5:$B$1125,2,0)</f>
        <v>Valle del Cauca</v>
      </c>
      <c r="F1243" t="s">
        <v>95</v>
      </c>
      <c r="G1243" t="s">
        <v>297</v>
      </c>
      <c r="H1243" t="s">
        <v>296</v>
      </c>
      <c r="I1243" t="s">
        <v>295</v>
      </c>
      <c r="J1243" t="s">
        <v>411</v>
      </c>
      <c r="K1243" s="2">
        <v>18</v>
      </c>
      <c r="L1243" s="53">
        <v>355.2</v>
      </c>
      <c r="M1243" s="53">
        <v>11.14</v>
      </c>
      <c r="N1243" s="29">
        <f t="shared" si="120"/>
        <v>5</v>
      </c>
      <c r="O1243" s="30" t="str">
        <f t="shared" si="121"/>
        <v>11</v>
      </c>
      <c r="P1243" s="30" t="str">
        <f t="shared" si="122"/>
        <v>,14</v>
      </c>
      <c r="Q1243" s="31">
        <f t="shared" si="123"/>
        <v>660.14</v>
      </c>
      <c r="R1243" s="31">
        <f t="shared" si="124"/>
        <v>11.002333333333333</v>
      </c>
    </row>
    <row r="1244" spans="1:18">
      <c r="A1244" s="1">
        <v>45474</v>
      </c>
      <c r="B1244" s="1" t="str">
        <f t="shared" si="119"/>
        <v>julio</v>
      </c>
      <c r="C1244" t="s">
        <v>290</v>
      </c>
      <c r="D1244" t="s">
        <v>291</v>
      </c>
      <c r="E1244" t="str">
        <f>+VLOOKUP(F1244,'[1]DIVIPOLA MPIO'!$A$5:$B$1125,2,0)</f>
        <v>Valle del Cauca</v>
      </c>
      <c r="F1244" t="s">
        <v>95</v>
      </c>
      <c r="G1244" t="s">
        <v>297</v>
      </c>
      <c r="H1244" t="s">
        <v>296</v>
      </c>
      <c r="I1244" t="s">
        <v>295</v>
      </c>
      <c r="J1244" t="s">
        <v>98</v>
      </c>
      <c r="K1244" s="2">
        <v>12</v>
      </c>
      <c r="L1244" s="53">
        <v>224</v>
      </c>
      <c r="M1244" s="53">
        <v>6.08</v>
      </c>
      <c r="N1244" s="29">
        <f t="shared" si="120"/>
        <v>4</v>
      </c>
      <c r="O1244" s="30" t="str">
        <f t="shared" si="121"/>
        <v>6,</v>
      </c>
      <c r="P1244" s="30" t="str">
        <f t="shared" si="122"/>
        <v>08</v>
      </c>
      <c r="Q1244" s="31">
        <f t="shared" si="123"/>
        <v>368</v>
      </c>
      <c r="R1244" s="31">
        <f t="shared" si="124"/>
        <v>6.1333333333333337</v>
      </c>
    </row>
    <row r="1245" spans="1:18">
      <c r="A1245" s="1">
        <v>45474</v>
      </c>
      <c r="B1245" s="1" t="str">
        <f t="shared" si="119"/>
        <v>julio</v>
      </c>
      <c r="C1245" t="s">
        <v>290</v>
      </c>
      <c r="D1245" t="s">
        <v>291</v>
      </c>
      <c r="E1245" t="str">
        <f>+VLOOKUP(F1245,'[1]DIVIPOLA MPIO'!$A$5:$B$1125,2,0)</f>
        <v>Antioquia</v>
      </c>
      <c r="F1245" t="s">
        <v>461</v>
      </c>
      <c r="G1245" t="s">
        <v>297</v>
      </c>
      <c r="H1245" t="s">
        <v>299</v>
      </c>
      <c r="I1245" t="s">
        <v>295</v>
      </c>
      <c r="J1245" t="s">
        <v>411</v>
      </c>
      <c r="K1245" s="2">
        <v>4</v>
      </c>
      <c r="L1245" s="53">
        <v>79.5</v>
      </c>
      <c r="M1245" s="53">
        <v>2.06</v>
      </c>
      <c r="N1245" s="29">
        <f t="shared" si="120"/>
        <v>4</v>
      </c>
      <c r="O1245" s="30" t="str">
        <f t="shared" si="121"/>
        <v>2,</v>
      </c>
      <c r="P1245" s="30" t="str">
        <f t="shared" si="122"/>
        <v>06</v>
      </c>
      <c r="Q1245" s="31">
        <f t="shared" si="123"/>
        <v>126</v>
      </c>
      <c r="R1245" s="31">
        <f t="shared" si="124"/>
        <v>2.1</v>
      </c>
    </row>
    <row r="1246" spans="1:18">
      <c r="A1246" s="1">
        <v>45474</v>
      </c>
      <c r="B1246" s="1" t="str">
        <f t="shared" si="119"/>
        <v>julio</v>
      </c>
      <c r="C1246" t="s">
        <v>290</v>
      </c>
      <c r="D1246" t="s">
        <v>291</v>
      </c>
      <c r="E1246" t="str">
        <f>+VLOOKUP(F1246,'[1]DIVIPOLA MPIO'!$A$5:$B$1125,2,0)</f>
        <v>Boyacá</v>
      </c>
      <c r="F1246" t="s">
        <v>327</v>
      </c>
      <c r="G1246" t="s">
        <v>297</v>
      </c>
      <c r="H1246" t="s">
        <v>299</v>
      </c>
      <c r="I1246" t="s">
        <v>295</v>
      </c>
      <c r="J1246" t="s">
        <v>411</v>
      </c>
      <c r="K1246" s="2">
        <v>32</v>
      </c>
      <c r="L1246" s="53">
        <v>562.08000000000004</v>
      </c>
      <c r="M1246" s="53">
        <v>17</v>
      </c>
      <c r="N1246" s="29">
        <f t="shared" si="120"/>
        <v>2</v>
      </c>
      <c r="O1246" s="30" t="str">
        <f t="shared" si="121"/>
        <v>17</v>
      </c>
      <c r="P1246" s="30">
        <f t="shared" si="122"/>
        <v>0</v>
      </c>
      <c r="Q1246" s="31">
        <f t="shared" si="123"/>
        <v>1020</v>
      </c>
      <c r="R1246" s="31">
        <f t="shared" si="124"/>
        <v>17</v>
      </c>
    </row>
    <row r="1247" spans="1:18">
      <c r="A1247" s="1">
        <v>45474</v>
      </c>
      <c r="B1247" s="1" t="str">
        <f t="shared" si="119"/>
        <v>julio</v>
      </c>
      <c r="C1247" t="s">
        <v>290</v>
      </c>
      <c r="D1247" t="s">
        <v>291</v>
      </c>
      <c r="E1247" t="str">
        <f>+VLOOKUP(F1247,'[1]DIVIPOLA MPIO'!$A$5:$B$1125,2,0)</f>
        <v>Boyacá</v>
      </c>
      <c r="F1247" t="s">
        <v>327</v>
      </c>
      <c r="G1247" t="s">
        <v>297</v>
      </c>
      <c r="H1247" t="s">
        <v>296</v>
      </c>
      <c r="I1247" t="s">
        <v>295</v>
      </c>
      <c r="J1247" t="s">
        <v>411</v>
      </c>
      <c r="K1247" s="2">
        <v>4</v>
      </c>
      <c r="L1247" s="53">
        <v>76.34</v>
      </c>
      <c r="M1247" s="53">
        <v>1.76</v>
      </c>
      <c r="N1247" s="29">
        <f t="shared" si="120"/>
        <v>4</v>
      </c>
      <c r="O1247" s="30" t="str">
        <f t="shared" si="121"/>
        <v>1,</v>
      </c>
      <c r="P1247" s="30" t="str">
        <f t="shared" si="122"/>
        <v>76</v>
      </c>
      <c r="Q1247" s="31">
        <f t="shared" si="123"/>
        <v>136</v>
      </c>
      <c r="R1247" s="31">
        <f t="shared" si="124"/>
        <v>2.2666666666666666</v>
      </c>
    </row>
    <row r="1248" spans="1:18">
      <c r="A1248" s="1">
        <v>45474</v>
      </c>
      <c r="B1248" s="1" t="str">
        <f t="shared" si="119"/>
        <v>julio</v>
      </c>
      <c r="C1248" t="s">
        <v>290</v>
      </c>
      <c r="D1248" t="s">
        <v>291</v>
      </c>
      <c r="E1248" t="str">
        <f>+VLOOKUP(F1248,'[1]DIVIPOLA MPIO'!$A$5:$B$1125,2,0)</f>
        <v>Risaralda</v>
      </c>
      <c r="F1248" t="s">
        <v>301</v>
      </c>
      <c r="G1248" t="s">
        <v>297</v>
      </c>
      <c r="H1248" t="s">
        <v>294</v>
      </c>
      <c r="I1248" t="s">
        <v>295</v>
      </c>
      <c r="J1248" t="s">
        <v>411</v>
      </c>
      <c r="K1248" s="2">
        <v>2</v>
      </c>
      <c r="L1248" s="53">
        <v>79.8</v>
      </c>
      <c r="M1248" s="53">
        <v>2.2599999999999998</v>
      </c>
      <c r="N1248" s="29">
        <f t="shared" si="120"/>
        <v>4</v>
      </c>
      <c r="O1248" s="30" t="str">
        <f t="shared" si="121"/>
        <v>2,</v>
      </c>
      <c r="P1248" s="30" t="str">
        <f t="shared" si="122"/>
        <v>26</v>
      </c>
      <c r="Q1248" s="31">
        <f t="shared" si="123"/>
        <v>146</v>
      </c>
      <c r="R1248" s="31">
        <f t="shared" si="124"/>
        <v>2.4333333333333331</v>
      </c>
    </row>
    <row r="1249" spans="1:18">
      <c r="A1249" s="1">
        <v>45474</v>
      </c>
      <c r="B1249" s="1" t="str">
        <f t="shared" si="119"/>
        <v>julio</v>
      </c>
      <c r="C1249" t="s">
        <v>290</v>
      </c>
      <c r="D1249" t="s">
        <v>291</v>
      </c>
      <c r="E1249" t="str">
        <f>+VLOOKUP(F1249,'[1]DIVIPOLA MPIO'!$A$5:$B$1125,2,0)</f>
        <v>Valle del Cauca</v>
      </c>
      <c r="F1249" t="s">
        <v>468</v>
      </c>
      <c r="G1249" t="s">
        <v>297</v>
      </c>
      <c r="H1249" t="s">
        <v>299</v>
      </c>
      <c r="I1249" t="s">
        <v>295</v>
      </c>
      <c r="J1249" t="s">
        <v>411</v>
      </c>
      <c r="K1249" s="2">
        <v>36</v>
      </c>
      <c r="L1249" s="53">
        <v>621.41999999999996</v>
      </c>
      <c r="M1249" s="53">
        <v>14.5</v>
      </c>
      <c r="N1249" s="29">
        <f t="shared" si="120"/>
        <v>4</v>
      </c>
      <c r="O1249" s="30" t="str">
        <f t="shared" si="121"/>
        <v>14</v>
      </c>
      <c r="P1249" s="30" t="str">
        <f t="shared" si="122"/>
        <v>,5</v>
      </c>
      <c r="Q1249" s="31">
        <f t="shared" si="123"/>
        <v>840.5</v>
      </c>
      <c r="R1249" s="31">
        <f t="shared" si="124"/>
        <v>14.008333333333333</v>
      </c>
    </row>
    <row r="1250" spans="1:18">
      <c r="A1250" s="1">
        <v>45474</v>
      </c>
      <c r="B1250" s="1" t="str">
        <f t="shared" si="119"/>
        <v>julio</v>
      </c>
      <c r="C1250" t="s">
        <v>290</v>
      </c>
      <c r="D1250" t="s">
        <v>291</v>
      </c>
      <c r="E1250" t="str">
        <f>+VLOOKUP(F1250,'[1]DIVIPOLA MPIO'!$A$5:$B$1125,2,0)</f>
        <v>Valle del Cauca</v>
      </c>
      <c r="F1250" t="s">
        <v>468</v>
      </c>
      <c r="G1250" t="s">
        <v>297</v>
      </c>
      <c r="H1250" t="s">
        <v>294</v>
      </c>
      <c r="I1250" t="s">
        <v>295</v>
      </c>
      <c r="J1250" t="s">
        <v>411</v>
      </c>
      <c r="K1250" s="2">
        <v>24</v>
      </c>
      <c r="L1250" s="53">
        <v>651.44000000000005</v>
      </c>
      <c r="M1250" s="53">
        <v>12.68</v>
      </c>
      <c r="N1250" s="29">
        <f t="shared" si="120"/>
        <v>5</v>
      </c>
      <c r="O1250" s="30" t="str">
        <f t="shared" si="121"/>
        <v>12</v>
      </c>
      <c r="P1250" s="30" t="str">
        <f t="shared" si="122"/>
        <v>,68</v>
      </c>
      <c r="Q1250" s="31">
        <f t="shared" si="123"/>
        <v>720.68</v>
      </c>
      <c r="R1250" s="31">
        <f t="shared" si="124"/>
        <v>12.011333333333333</v>
      </c>
    </row>
    <row r="1251" spans="1:18">
      <c r="A1251" s="1">
        <v>45474</v>
      </c>
      <c r="B1251" s="1" t="str">
        <f t="shared" si="119"/>
        <v>julio</v>
      </c>
      <c r="C1251" t="s">
        <v>290</v>
      </c>
      <c r="D1251" t="s">
        <v>291</v>
      </c>
      <c r="E1251" t="str">
        <f>+VLOOKUP(F1251,'[1]DIVIPOLA MPIO'!$A$5:$B$1125,2,0)</f>
        <v>Valle del Cauca</v>
      </c>
      <c r="F1251" t="s">
        <v>468</v>
      </c>
      <c r="G1251" t="s">
        <v>297</v>
      </c>
      <c r="H1251" t="s">
        <v>296</v>
      </c>
      <c r="I1251" t="s">
        <v>295</v>
      </c>
      <c r="J1251" t="s">
        <v>411</v>
      </c>
      <c r="K1251" s="2">
        <v>56</v>
      </c>
      <c r="L1251" s="53">
        <v>1046.22</v>
      </c>
      <c r="M1251" s="53">
        <v>23.7</v>
      </c>
      <c r="N1251" s="29">
        <f t="shared" si="120"/>
        <v>4</v>
      </c>
      <c r="O1251" s="30" t="str">
        <f t="shared" si="121"/>
        <v>23</v>
      </c>
      <c r="P1251" s="30" t="str">
        <f t="shared" si="122"/>
        <v>,7</v>
      </c>
      <c r="Q1251" s="31">
        <f t="shared" si="123"/>
        <v>1380.7</v>
      </c>
      <c r="R1251" s="31">
        <f t="shared" si="124"/>
        <v>23.011666666666667</v>
      </c>
    </row>
    <row r="1252" spans="1:18">
      <c r="A1252" s="1">
        <v>45474</v>
      </c>
      <c r="B1252" s="1" t="str">
        <f t="shared" si="119"/>
        <v>julio</v>
      </c>
      <c r="C1252" t="s">
        <v>290</v>
      </c>
      <c r="D1252" t="s">
        <v>291</v>
      </c>
      <c r="E1252" t="str">
        <f>+VLOOKUP(F1252,'[1]DIVIPOLA MPIO'!$A$5:$B$1125,2,0)</f>
        <v>Risaralda</v>
      </c>
      <c r="F1252" t="s">
        <v>303</v>
      </c>
      <c r="G1252" t="s">
        <v>297</v>
      </c>
      <c r="H1252" t="s">
        <v>299</v>
      </c>
      <c r="I1252" t="s">
        <v>295</v>
      </c>
      <c r="J1252" t="s">
        <v>98</v>
      </c>
      <c r="K1252" s="2">
        <v>4</v>
      </c>
      <c r="L1252" s="53">
        <v>60</v>
      </c>
      <c r="M1252" s="53">
        <v>1.62</v>
      </c>
      <c r="N1252" s="29">
        <f t="shared" si="120"/>
        <v>4</v>
      </c>
      <c r="O1252" s="30" t="str">
        <f t="shared" si="121"/>
        <v>1,</v>
      </c>
      <c r="P1252" s="30" t="str">
        <f t="shared" si="122"/>
        <v>62</v>
      </c>
      <c r="Q1252" s="31">
        <f t="shared" si="123"/>
        <v>122</v>
      </c>
      <c r="R1252" s="31">
        <f t="shared" si="124"/>
        <v>2.0333333333333332</v>
      </c>
    </row>
    <row r="1253" spans="1:18">
      <c r="A1253" s="1">
        <v>45474</v>
      </c>
      <c r="B1253" s="1" t="str">
        <f t="shared" si="119"/>
        <v>julio</v>
      </c>
      <c r="C1253" t="s">
        <v>290</v>
      </c>
      <c r="D1253" t="s">
        <v>291</v>
      </c>
      <c r="E1253" t="str">
        <f>+VLOOKUP(F1253,'[1]DIVIPOLA MPIO'!$A$5:$B$1125,2,0)</f>
        <v>Valle del Cauca</v>
      </c>
      <c r="F1253" t="s">
        <v>304</v>
      </c>
      <c r="G1253" t="s">
        <v>297</v>
      </c>
      <c r="H1253" t="s">
        <v>299</v>
      </c>
      <c r="I1253" t="s">
        <v>295</v>
      </c>
      <c r="J1253" t="s">
        <v>411</v>
      </c>
      <c r="K1253" s="2">
        <v>4</v>
      </c>
      <c r="L1253" s="53">
        <v>49.68</v>
      </c>
      <c r="M1253" s="53">
        <v>2.62</v>
      </c>
      <c r="N1253" s="29">
        <f t="shared" si="120"/>
        <v>4</v>
      </c>
      <c r="O1253" s="30" t="str">
        <f t="shared" si="121"/>
        <v>2,</v>
      </c>
      <c r="P1253" s="30" t="str">
        <f t="shared" si="122"/>
        <v>62</v>
      </c>
      <c r="Q1253" s="31">
        <f t="shared" si="123"/>
        <v>182</v>
      </c>
      <c r="R1253" s="31">
        <f t="shared" si="124"/>
        <v>3.0333333333333332</v>
      </c>
    </row>
    <row r="1254" spans="1:18">
      <c r="A1254" s="1">
        <v>45474</v>
      </c>
      <c r="B1254" s="1" t="str">
        <f t="shared" si="119"/>
        <v>julio</v>
      </c>
      <c r="C1254" t="s">
        <v>290</v>
      </c>
      <c r="D1254" t="s">
        <v>291</v>
      </c>
      <c r="E1254" t="str">
        <f>+VLOOKUP(F1254,'[1]DIVIPOLA MPIO'!$A$5:$B$1125,2,0)</f>
        <v>Risaralda</v>
      </c>
      <c r="F1254" t="s">
        <v>305</v>
      </c>
      <c r="G1254" t="s">
        <v>293</v>
      </c>
      <c r="H1254" t="s">
        <v>296</v>
      </c>
      <c r="I1254" t="s">
        <v>295</v>
      </c>
      <c r="J1254" t="s">
        <v>411</v>
      </c>
      <c r="K1254" s="2">
        <v>2</v>
      </c>
      <c r="L1254" s="53">
        <v>52.54</v>
      </c>
      <c r="M1254" s="53">
        <v>0.86</v>
      </c>
      <c r="N1254" s="29">
        <f t="shared" si="120"/>
        <v>4</v>
      </c>
      <c r="O1254" s="30" t="str">
        <f t="shared" si="121"/>
        <v>0,</v>
      </c>
      <c r="P1254" s="30" t="str">
        <f t="shared" si="122"/>
        <v>86</v>
      </c>
      <c r="Q1254" s="31">
        <f t="shared" si="123"/>
        <v>86</v>
      </c>
      <c r="R1254" s="31">
        <f t="shared" si="124"/>
        <v>1.4333333333333333</v>
      </c>
    </row>
    <row r="1255" spans="1:18">
      <c r="A1255" s="1">
        <v>45474</v>
      </c>
      <c r="B1255" s="1" t="str">
        <f t="shared" si="119"/>
        <v>julio</v>
      </c>
      <c r="C1255" t="s">
        <v>290</v>
      </c>
      <c r="D1255" t="s">
        <v>291</v>
      </c>
      <c r="E1255" t="str">
        <f>+VLOOKUP(F1255,'[1]DIVIPOLA MPIO'!$A$5:$B$1125,2,0)</f>
        <v>Valle del Cauca</v>
      </c>
      <c r="F1255" t="s">
        <v>306</v>
      </c>
      <c r="G1255" t="s">
        <v>297</v>
      </c>
      <c r="H1255" t="s">
        <v>299</v>
      </c>
      <c r="I1255" t="s">
        <v>295</v>
      </c>
      <c r="J1255" t="s">
        <v>411</v>
      </c>
      <c r="K1255" s="2">
        <v>10</v>
      </c>
      <c r="L1255" s="53">
        <v>121.3</v>
      </c>
      <c r="M1255" s="53">
        <v>41.96</v>
      </c>
      <c r="N1255" s="29">
        <f t="shared" si="120"/>
        <v>5</v>
      </c>
      <c r="O1255" s="30" t="str">
        <f t="shared" si="121"/>
        <v>41</v>
      </c>
      <c r="P1255" s="30" t="str">
        <f t="shared" si="122"/>
        <v>,96</v>
      </c>
      <c r="Q1255" s="31">
        <f t="shared" si="123"/>
        <v>2460.96</v>
      </c>
      <c r="R1255" s="31">
        <f t="shared" si="124"/>
        <v>41.015999999999998</v>
      </c>
    </row>
    <row r="1256" spans="1:18">
      <c r="A1256" s="1">
        <v>45474</v>
      </c>
      <c r="B1256" s="1" t="str">
        <f t="shared" si="119"/>
        <v>julio</v>
      </c>
      <c r="C1256" t="s">
        <v>290</v>
      </c>
      <c r="D1256" t="s">
        <v>291</v>
      </c>
      <c r="E1256" t="str">
        <f>+VLOOKUP(F1256,'[1]DIVIPOLA MPIO'!$A$5:$B$1125,2,0)</f>
        <v>Valle del Cauca</v>
      </c>
      <c r="F1256" t="s">
        <v>306</v>
      </c>
      <c r="G1256" t="s">
        <v>297</v>
      </c>
      <c r="H1256" t="s">
        <v>294</v>
      </c>
      <c r="I1256" t="s">
        <v>295</v>
      </c>
      <c r="J1256" t="s">
        <v>411</v>
      </c>
      <c r="K1256" s="2">
        <v>4</v>
      </c>
      <c r="L1256" s="53">
        <v>83.2</v>
      </c>
      <c r="M1256" s="53">
        <v>2.2599999999999998</v>
      </c>
      <c r="N1256" s="29">
        <f t="shared" si="120"/>
        <v>4</v>
      </c>
      <c r="O1256" s="30" t="str">
        <f t="shared" si="121"/>
        <v>2,</v>
      </c>
      <c r="P1256" s="30" t="str">
        <f t="shared" si="122"/>
        <v>26</v>
      </c>
      <c r="Q1256" s="31">
        <f t="shared" si="123"/>
        <v>146</v>
      </c>
      <c r="R1256" s="31">
        <f t="shared" si="124"/>
        <v>2.4333333333333331</v>
      </c>
    </row>
    <row r="1257" spans="1:18">
      <c r="A1257" s="1">
        <v>45474</v>
      </c>
      <c r="B1257" s="1" t="str">
        <f t="shared" si="119"/>
        <v>julio</v>
      </c>
      <c r="C1257" t="s">
        <v>290</v>
      </c>
      <c r="D1257" t="s">
        <v>291</v>
      </c>
      <c r="E1257" t="str">
        <f>+VLOOKUP(F1257,'[1]DIVIPOLA MPIO'!$A$5:$B$1125,2,0)</f>
        <v>Valle del Cauca</v>
      </c>
      <c r="F1257" t="s">
        <v>306</v>
      </c>
      <c r="G1257" t="s">
        <v>297</v>
      </c>
      <c r="H1257" t="s">
        <v>296</v>
      </c>
      <c r="I1257" t="s">
        <v>295</v>
      </c>
      <c r="J1257" t="s">
        <v>411</v>
      </c>
      <c r="K1257" s="2">
        <v>6</v>
      </c>
      <c r="L1257" s="53">
        <v>125.2</v>
      </c>
      <c r="M1257" s="53">
        <v>3.84</v>
      </c>
      <c r="N1257" s="29">
        <f t="shared" si="120"/>
        <v>4</v>
      </c>
      <c r="O1257" s="30" t="str">
        <f t="shared" si="121"/>
        <v>3,</v>
      </c>
      <c r="P1257" s="30" t="str">
        <f t="shared" si="122"/>
        <v>84</v>
      </c>
      <c r="Q1257" s="31">
        <f t="shared" si="123"/>
        <v>264</v>
      </c>
      <c r="R1257" s="31">
        <f t="shared" si="124"/>
        <v>4.4000000000000004</v>
      </c>
    </row>
    <row r="1258" spans="1:18">
      <c r="A1258" s="1">
        <v>45474</v>
      </c>
      <c r="B1258" s="1" t="str">
        <f t="shared" si="119"/>
        <v>julio</v>
      </c>
      <c r="C1258" t="s">
        <v>290</v>
      </c>
      <c r="D1258" t="s">
        <v>291</v>
      </c>
      <c r="E1258" t="str">
        <f>+VLOOKUP(F1258,'[1]DIVIPOLA MPIO'!$A$5:$B$1125,2,0)</f>
        <v>Caldas</v>
      </c>
      <c r="F1258" t="s">
        <v>307</v>
      </c>
      <c r="G1258" t="s">
        <v>293</v>
      </c>
      <c r="H1258" t="s">
        <v>296</v>
      </c>
      <c r="I1258" t="s">
        <v>295</v>
      </c>
      <c r="J1258" t="s">
        <v>411</v>
      </c>
      <c r="K1258" s="2">
        <v>8</v>
      </c>
      <c r="L1258" s="53">
        <v>275.44</v>
      </c>
      <c r="M1258" s="53">
        <v>6.5</v>
      </c>
      <c r="N1258" s="29">
        <f t="shared" si="120"/>
        <v>3</v>
      </c>
      <c r="O1258" s="30" t="str">
        <f t="shared" si="121"/>
        <v>6,</v>
      </c>
      <c r="P1258" s="30" t="str">
        <f t="shared" si="122"/>
        <v>5</v>
      </c>
      <c r="Q1258" s="31">
        <f t="shared" si="123"/>
        <v>365</v>
      </c>
      <c r="R1258" s="31">
        <f t="shared" si="124"/>
        <v>6.083333333333333</v>
      </c>
    </row>
    <row r="1259" spans="1:18">
      <c r="A1259" s="1">
        <v>45474</v>
      </c>
      <c r="B1259" s="1" t="str">
        <f t="shared" si="119"/>
        <v>julio</v>
      </c>
      <c r="C1259" t="s">
        <v>290</v>
      </c>
      <c r="D1259" t="s">
        <v>291</v>
      </c>
      <c r="E1259" t="str">
        <f>+VLOOKUP(F1259,'[1]DIVIPOLA MPIO'!$A$5:$B$1125,2,0)</f>
        <v>Caldas</v>
      </c>
      <c r="F1259" t="s">
        <v>307</v>
      </c>
      <c r="G1259" t="s">
        <v>297</v>
      </c>
      <c r="H1259" t="s">
        <v>294</v>
      </c>
      <c r="I1259" t="s">
        <v>295</v>
      </c>
      <c r="J1259" t="s">
        <v>411</v>
      </c>
      <c r="K1259" s="2">
        <v>2</v>
      </c>
      <c r="L1259" s="53">
        <v>71.099999999999994</v>
      </c>
      <c r="M1259" s="53">
        <v>2.7</v>
      </c>
      <c r="N1259" s="29">
        <f t="shared" si="120"/>
        <v>3</v>
      </c>
      <c r="O1259" s="30" t="str">
        <f t="shared" si="121"/>
        <v>2,</v>
      </c>
      <c r="P1259" s="30" t="str">
        <f t="shared" si="122"/>
        <v>7</v>
      </c>
      <c r="Q1259" s="31">
        <f t="shared" si="123"/>
        <v>127</v>
      </c>
      <c r="R1259" s="31">
        <f t="shared" si="124"/>
        <v>2.1166666666666667</v>
      </c>
    </row>
    <row r="1260" spans="1:18">
      <c r="A1260" s="1">
        <v>45474</v>
      </c>
      <c r="B1260" s="1" t="str">
        <f t="shared" si="119"/>
        <v>julio</v>
      </c>
      <c r="C1260" t="s">
        <v>220</v>
      </c>
      <c r="D1260" t="s">
        <v>221</v>
      </c>
      <c r="E1260" t="str">
        <f>+VLOOKUP(F1260,'[1]DIVIPOLA MPIO'!$A$5:$B$1125,2,0)</f>
        <v>Valle del Cauca</v>
      </c>
      <c r="F1260" t="s">
        <v>464</v>
      </c>
      <c r="G1260" t="s">
        <v>223</v>
      </c>
      <c r="H1260" t="s">
        <v>226</v>
      </c>
      <c r="I1260" t="s">
        <v>225</v>
      </c>
      <c r="J1260" t="s">
        <v>411</v>
      </c>
      <c r="K1260" s="2">
        <v>10</v>
      </c>
      <c r="L1260" s="53">
        <v>118</v>
      </c>
      <c r="M1260" s="53">
        <v>536</v>
      </c>
      <c r="N1260" s="29">
        <f t="shared" si="120"/>
        <v>3</v>
      </c>
      <c r="O1260" s="30" t="str">
        <f t="shared" si="121"/>
        <v>53</v>
      </c>
      <c r="P1260" s="30" t="str">
        <f t="shared" si="122"/>
        <v>6</v>
      </c>
      <c r="Q1260" s="31">
        <f t="shared" si="123"/>
        <v>3186</v>
      </c>
      <c r="R1260" s="31">
        <f t="shared" si="124"/>
        <v>53.1</v>
      </c>
    </row>
    <row r="1261" spans="1:18">
      <c r="A1261" s="1">
        <v>45474</v>
      </c>
      <c r="B1261" s="1" t="str">
        <f t="shared" si="119"/>
        <v>julio</v>
      </c>
      <c r="C1261" t="s">
        <v>220</v>
      </c>
      <c r="D1261" t="s">
        <v>221</v>
      </c>
      <c r="E1261" t="str">
        <f>+VLOOKUP(F1261,'[1]DIVIPOLA MPIO'!$A$5:$B$1125,2,0)</f>
        <v>Valle del Cauca</v>
      </c>
      <c r="F1261" t="s">
        <v>227</v>
      </c>
      <c r="G1261" t="s">
        <v>228</v>
      </c>
      <c r="H1261" t="s">
        <v>226</v>
      </c>
      <c r="I1261" t="s">
        <v>225</v>
      </c>
      <c r="J1261" t="s">
        <v>411</v>
      </c>
      <c r="K1261" s="2">
        <v>122</v>
      </c>
      <c r="L1261" s="53">
        <v>2088</v>
      </c>
      <c r="M1261" s="53">
        <v>6542</v>
      </c>
      <c r="N1261" s="29">
        <f t="shared" si="120"/>
        <v>4</v>
      </c>
      <c r="O1261" s="30" t="str">
        <f t="shared" si="121"/>
        <v>65</v>
      </c>
      <c r="P1261" s="30" t="str">
        <f t="shared" si="122"/>
        <v>42</v>
      </c>
      <c r="Q1261" s="31">
        <f t="shared" si="123"/>
        <v>3942</v>
      </c>
      <c r="R1261" s="31">
        <f t="shared" si="124"/>
        <v>65.7</v>
      </c>
    </row>
    <row r="1262" spans="1:18">
      <c r="A1262" s="1">
        <v>45474</v>
      </c>
      <c r="B1262" s="1" t="str">
        <f t="shared" si="119"/>
        <v>julio</v>
      </c>
      <c r="C1262" t="s">
        <v>229</v>
      </c>
      <c r="D1262" t="s">
        <v>230</v>
      </c>
      <c r="E1262" t="str">
        <f>+VLOOKUP(F1262,'[1]DIVIPOLA MPIO'!$A$5:$B$1125,2,0)</f>
        <v>Meta</v>
      </c>
      <c r="F1262" t="s">
        <v>78</v>
      </c>
      <c r="G1262" t="s">
        <v>231</v>
      </c>
      <c r="H1262" t="s">
        <v>232</v>
      </c>
      <c r="I1262" t="s">
        <v>15</v>
      </c>
      <c r="J1262" t="s">
        <v>16</v>
      </c>
      <c r="K1262" s="2">
        <v>197</v>
      </c>
      <c r="L1262" s="53">
        <v>3026</v>
      </c>
      <c r="M1262" s="53">
        <v>7120</v>
      </c>
      <c r="N1262" s="29">
        <f t="shared" si="120"/>
        <v>4</v>
      </c>
      <c r="O1262" s="30" t="str">
        <f t="shared" si="121"/>
        <v>71</v>
      </c>
      <c r="P1262" s="30" t="str">
        <f t="shared" si="122"/>
        <v>20</v>
      </c>
      <c r="Q1262" s="31">
        <f t="shared" si="123"/>
        <v>4280</v>
      </c>
      <c r="R1262" s="31">
        <f t="shared" si="124"/>
        <v>71.333333333333329</v>
      </c>
    </row>
    <row r="1263" spans="1:18">
      <c r="A1263" s="1">
        <v>45474</v>
      </c>
      <c r="B1263" s="1" t="str">
        <f t="shared" si="119"/>
        <v>julio</v>
      </c>
      <c r="C1263" t="s">
        <v>229</v>
      </c>
      <c r="D1263" t="s">
        <v>230</v>
      </c>
      <c r="E1263" t="str">
        <f>+VLOOKUP(F1263,'[1]DIVIPOLA MPIO'!$A$5:$B$1125,2,0)</f>
        <v>Meta</v>
      </c>
      <c r="F1263" t="s">
        <v>78</v>
      </c>
      <c r="G1263" t="s">
        <v>231</v>
      </c>
      <c r="H1263" t="s">
        <v>232</v>
      </c>
      <c r="I1263" t="s">
        <v>15</v>
      </c>
      <c r="J1263" t="s">
        <v>123</v>
      </c>
      <c r="K1263" s="2">
        <v>2</v>
      </c>
      <c r="L1263" s="53">
        <v>32</v>
      </c>
      <c r="M1263" s="53">
        <v>6</v>
      </c>
      <c r="N1263" s="29">
        <f t="shared" si="120"/>
        <v>1</v>
      </c>
      <c r="O1263" s="30" t="str">
        <f t="shared" si="121"/>
        <v>6</v>
      </c>
      <c r="P1263" s="30">
        <f t="shared" si="122"/>
        <v>0</v>
      </c>
      <c r="Q1263" s="31">
        <f t="shared" si="123"/>
        <v>360</v>
      </c>
      <c r="R1263" s="31">
        <f t="shared" si="124"/>
        <v>6</v>
      </c>
    </row>
    <row r="1264" spans="1:18">
      <c r="A1264" s="1">
        <v>45474</v>
      </c>
      <c r="B1264" s="1" t="str">
        <f t="shared" si="119"/>
        <v>julio</v>
      </c>
      <c r="C1264" t="s">
        <v>229</v>
      </c>
      <c r="D1264" t="s">
        <v>230</v>
      </c>
      <c r="E1264" t="str">
        <f>+VLOOKUP(F1264,'[1]DIVIPOLA MPIO'!$A$5:$B$1125,2,0)</f>
        <v>Meta</v>
      </c>
      <c r="F1264" t="s">
        <v>78</v>
      </c>
      <c r="G1264" t="s">
        <v>231</v>
      </c>
      <c r="H1264" t="s">
        <v>232</v>
      </c>
      <c r="I1264" t="s">
        <v>15</v>
      </c>
      <c r="J1264" t="s">
        <v>412</v>
      </c>
      <c r="K1264" s="2">
        <v>39</v>
      </c>
      <c r="L1264" s="53">
        <v>454</v>
      </c>
      <c r="M1264" s="53">
        <v>1330</v>
      </c>
      <c r="N1264" s="29">
        <f t="shared" si="120"/>
        <v>4</v>
      </c>
      <c r="O1264" s="30" t="str">
        <f t="shared" si="121"/>
        <v>13</v>
      </c>
      <c r="P1264" s="30" t="str">
        <f t="shared" si="122"/>
        <v>30</v>
      </c>
      <c r="Q1264" s="31">
        <f t="shared" si="123"/>
        <v>810</v>
      </c>
      <c r="R1264" s="31">
        <f t="shared" si="124"/>
        <v>13.5</v>
      </c>
    </row>
    <row r="1265" spans="1:18">
      <c r="A1265" s="1">
        <v>45474</v>
      </c>
      <c r="B1265" s="1" t="str">
        <f t="shared" si="119"/>
        <v>julio</v>
      </c>
      <c r="C1265" t="s">
        <v>229</v>
      </c>
      <c r="D1265" t="s">
        <v>230</v>
      </c>
      <c r="E1265" t="str">
        <f>+VLOOKUP(F1265,'[1]DIVIPOLA MPIO'!$A$5:$B$1125,2,0)</f>
        <v>Meta</v>
      </c>
      <c r="F1265" t="s">
        <v>78</v>
      </c>
      <c r="G1265" t="s">
        <v>231</v>
      </c>
      <c r="H1265" t="s">
        <v>232</v>
      </c>
      <c r="I1265" t="s">
        <v>15</v>
      </c>
      <c r="J1265" t="s">
        <v>81</v>
      </c>
      <c r="K1265" s="2">
        <v>14</v>
      </c>
      <c r="L1265" s="53">
        <v>198</v>
      </c>
      <c r="M1265" s="53">
        <v>6</v>
      </c>
      <c r="N1265" s="29">
        <f t="shared" si="120"/>
        <v>1</v>
      </c>
      <c r="O1265" s="30" t="str">
        <f t="shared" si="121"/>
        <v>6</v>
      </c>
      <c r="P1265" s="30">
        <f t="shared" si="122"/>
        <v>0</v>
      </c>
      <c r="Q1265" s="31">
        <f t="shared" si="123"/>
        <v>360</v>
      </c>
      <c r="R1265" s="31">
        <f t="shared" si="124"/>
        <v>6</v>
      </c>
    </row>
    <row r="1266" spans="1:18">
      <c r="A1266" s="1">
        <v>45474</v>
      </c>
      <c r="B1266" s="1" t="str">
        <f t="shared" si="119"/>
        <v>julio</v>
      </c>
      <c r="C1266" t="s">
        <v>235</v>
      </c>
      <c r="D1266" t="s">
        <v>236</v>
      </c>
      <c r="E1266" t="str">
        <f>+VLOOKUP(F1266,'[1]DIVIPOLA MPIO'!$A$5:$B$1125,2,0)</f>
        <v>Valle del Cauca</v>
      </c>
      <c r="F1266" t="s">
        <v>462</v>
      </c>
      <c r="G1266" t="s">
        <v>238</v>
      </c>
      <c r="H1266" t="s">
        <v>239</v>
      </c>
      <c r="I1266" t="s">
        <v>211</v>
      </c>
      <c r="J1266" t="s">
        <v>411</v>
      </c>
      <c r="K1266" s="2">
        <v>87</v>
      </c>
      <c r="L1266" s="53">
        <v>1078</v>
      </c>
      <c r="M1266" s="53">
        <v>47.9</v>
      </c>
      <c r="N1266" s="29">
        <f t="shared" si="120"/>
        <v>4</v>
      </c>
      <c r="O1266" s="30" t="str">
        <f t="shared" si="121"/>
        <v>47</v>
      </c>
      <c r="P1266" s="30" t="str">
        <f t="shared" si="122"/>
        <v>,9</v>
      </c>
      <c r="Q1266" s="31">
        <f t="shared" si="123"/>
        <v>2820.9</v>
      </c>
      <c r="R1266" s="31">
        <f t="shared" si="124"/>
        <v>47.015000000000001</v>
      </c>
    </row>
    <row r="1267" spans="1:18">
      <c r="A1267" s="1">
        <v>45474</v>
      </c>
      <c r="B1267" s="1" t="str">
        <f t="shared" si="119"/>
        <v>julio</v>
      </c>
      <c r="C1267" t="s">
        <v>235</v>
      </c>
      <c r="D1267" t="s">
        <v>236</v>
      </c>
      <c r="E1267" t="str">
        <f>+VLOOKUP(F1267,'[1]DIVIPOLA MPIO'!$A$5:$B$1125,2,0)</f>
        <v>Valle del Cauca</v>
      </c>
      <c r="F1267" t="s">
        <v>240</v>
      </c>
      <c r="G1267" t="s">
        <v>241</v>
      </c>
      <c r="H1267" t="s">
        <v>239</v>
      </c>
      <c r="I1267" t="s">
        <v>211</v>
      </c>
      <c r="J1267" t="s">
        <v>411</v>
      </c>
      <c r="K1267" s="2">
        <v>47</v>
      </c>
      <c r="L1267" s="53">
        <v>1023</v>
      </c>
      <c r="M1267" s="53">
        <v>31.7</v>
      </c>
      <c r="N1267" s="29">
        <f t="shared" si="120"/>
        <v>4</v>
      </c>
      <c r="O1267" s="30" t="str">
        <f t="shared" si="121"/>
        <v>31</v>
      </c>
      <c r="P1267" s="30" t="str">
        <f t="shared" si="122"/>
        <v>,7</v>
      </c>
      <c r="Q1267" s="31">
        <f t="shared" si="123"/>
        <v>1860.7</v>
      </c>
      <c r="R1267" s="31">
        <f t="shared" si="124"/>
        <v>31.011666666666667</v>
      </c>
    </row>
    <row r="1268" spans="1:18">
      <c r="A1268" s="1">
        <v>45474</v>
      </c>
      <c r="B1268" s="1" t="str">
        <f t="shared" si="119"/>
        <v>julio</v>
      </c>
      <c r="C1268" t="s">
        <v>235</v>
      </c>
      <c r="D1268" t="s">
        <v>236</v>
      </c>
      <c r="E1268" t="str">
        <f>+VLOOKUP(F1268,'[1]DIVIPOLA MPIO'!$A$5:$B$1125,2,0)</f>
        <v>Valle del Cauca</v>
      </c>
      <c r="F1268" t="s">
        <v>242</v>
      </c>
      <c r="G1268" t="s">
        <v>243</v>
      </c>
      <c r="H1268" t="s">
        <v>239</v>
      </c>
      <c r="I1268" t="s">
        <v>225</v>
      </c>
      <c r="J1268" t="s">
        <v>411</v>
      </c>
      <c r="K1268" s="2">
        <v>135</v>
      </c>
      <c r="L1268" s="53">
        <v>1662</v>
      </c>
      <c r="M1268" s="53">
        <v>82.1</v>
      </c>
      <c r="N1268" s="29">
        <f t="shared" si="120"/>
        <v>4</v>
      </c>
      <c r="O1268" s="30" t="str">
        <f t="shared" si="121"/>
        <v>82</v>
      </c>
      <c r="P1268" s="30" t="str">
        <f t="shared" si="122"/>
        <v>,1</v>
      </c>
      <c r="Q1268" s="31">
        <f t="shared" si="123"/>
        <v>4920.1000000000004</v>
      </c>
      <c r="R1268" s="31">
        <f t="shared" si="124"/>
        <v>82.001666666666679</v>
      </c>
    </row>
  </sheetData>
  <autoFilter ref="A1:Z1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12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E34EFDA1-5023-4744-AC09-BF42069A3567}"/>
</file>

<file path=customXml/itemProps2.xml><?xml version="1.0" encoding="utf-8"?>
<ds:datastoreItem xmlns:ds="http://schemas.openxmlformats.org/officeDocument/2006/customXml" ds:itemID="{B3301F2E-999A-4877-8BDA-496D93140557}"/>
</file>

<file path=customXml/itemProps3.xml><?xml version="1.0" encoding="utf-8"?>
<ds:datastoreItem xmlns:ds="http://schemas.openxmlformats.org/officeDocument/2006/customXml" ds:itemID="{CB6E0661-5F3F-4F8F-AF81-B6374C438D5D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Basededatos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Julio 2024</dc:title>
  <dc:creator>Mabel Xiomara Rojas Novoa</dc:creator>
  <cp:lastModifiedBy>John Alexander Galvis Gonzalez</cp:lastModifiedBy>
  <dcterms:created xsi:type="dcterms:W3CDTF">2024-08-12T15:59:11Z</dcterms:created>
  <dcterms:modified xsi:type="dcterms:W3CDTF">2024-10-09T17:37:09Z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